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OneDrive\Desktop\Kariyer Nova Yönetim Danışmanlığı\"/>
    </mc:Choice>
  </mc:AlternateContent>
  <bookViews>
    <workbookView xWindow="0" yWindow="0" windowWidth="20490" windowHeight="7770" tabRatio="998"/>
  </bookViews>
  <sheets>
    <sheet name="Kapak" sheetId="1" r:id="rId1"/>
    <sheet name="Kullanım Rehberi" sheetId="2" r:id="rId2"/>
    <sheet name="Pozisyon Envanteri" sheetId="3" r:id="rId3"/>
    <sheet name="İş Analizi Soru Bankası" sheetId="4" r:id="rId4"/>
    <sheet name="Görev ve İş Yükü" sheetId="5" r:id="rId5"/>
    <sheet name="Yetkinlikler" sheetId="6" r:id="rId6"/>
    <sheet name="İş Gereklilikleri" sheetId="7" r:id="rId7"/>
    <sheet name="KPI ve Çıktılar" sheetId="8" r:id="rId8"/>
    <sheet name="Yetki ve İlişkiler" sheetId="9" r:id="rId9"/>
    <sheet name="Risk ve Koşullar" sheetId="10" r:id="rId10"/>
    <sheet name="Görüşme Kayıtları" sheetId="11" r:id="rId11"/>
    <sheet name="Pozisyon Özeti" sheetId="12" r:id="rId12"/>
    <sheet name="Ayarlar ve Listeler" sheetId="13" r:id="rId13"/>
    <sheet name="İş Değerleme &amp; Kademe" sheetId="14" r:id="rId14"/>
    <sheet name="Yetenek &amp; Kariyer" sheetId="15" r:id="rId15"/>
    <sheet name="BI_Flat_IsYuku" sheetId="16" r:id="rId16"/>
    <sheet name="AI Job Description" sheetId="17" r:id="rId17"/>
  </sheets>
  <calcPr calcId="152511"/>
  <fileRecoveryPr repairLoad="1"/>
</workbook>
</file>

<file path=xl/calcChain.xml><?xml version="1.0" encoding="utf-8"?>
<calcChain xmlns="http://schemas.openxmlformats.org/spreadsheetml/2006/main">
  <c r="B35" i="17" l="1"/>
  <c r="B34" i="17"/>
  <c r="B31" i="17"/>
  <c r="B30" i="17"/>
  <c r="B29" i="17"/>
  <c r="B28" i="17"/>
  <c r="B12" i="17"/>
  <c r="B10" i="17"/>
  <c r="B9" i="17"/>
  <c r="B8" i="17"/>
  <c r="B7" i="17"/>
  <c r="B6" i="17"/>
  <c r="X305" i="16"/>
  <c r="T305" i="16"/>
  <c r="P305" i="16"/>
  <c r="L305" i="16"/>
  <c r="H305" i="16"/>
  <c r="D305" i="16"/>
  <c r="A305" i="16"/>
  <c r="V305" i="16" s="1"/>
  <c r="A304" i="16"/>
  <c r="V303" i="16"/>
  <c r="R303" i="16"/>
  <c r="O303" i="16"/>
  <c r="N303" i="16"/>
  <c r="K303" i="16"/>
  <c r="J303" i="16"/>
  <c r="G303" i="16"/>
  <c r="F303" i="16"/>
  <c r="C303" i="16"/>
  <c r="B303" i="16"/>
  <c r="A303" i="16"/>
  <c r="X303" i="16" s="1"/>
  <c r="X302" i="16"/>
  <c r="W302" i="16"/>
  <c r="T302" i="16"/>
  <c r="S302" i="16"/>
  <c r="P302" i="16"/>
  <c r="O302" i="16"/>
  <c r="L302" i="16"/>
  <c r="K302" i="16"/>
  <c r="H302" i="16"/>
  <c r="G302" i="16"/>
  <c r="D302" i="16"/>
  <c r="C302" i="16"/>
  <c r="A302" i="16"/>
  <c r="Y302" i="16" s="1"/>
  <c r="X301" i="16"/>
  <c r="T301" i="16"/>
  <c r="P301" i="16"/>
  <c r="L301" i="16"/>
  <c r="H301" i="16"/>
  <c r="D301" i="16"/>
  <c r="A301" i="16"/>
  <c r="V301" i="16" s="1"/>
  <c r="Y300" i="16"/>
  <c r="M300" i="16"/>
  <c r="I300" i="16"/>
  <c r="A300" i="16"/>
  <c r="W299" i="16"/>
  <c r="V299" i="16"/>
  <c r="S299" i="16"/>
  <c r="R299" i="16"/>
  <c r="O299" i="16"/>
  <c r="N299" i="16"/>
  <c r="K299" i="16"/>
  <c r="J299" i="16"/>
  <c r="G299" i="16"/>
  <c r="F299" i="16"/>
  <c r="C299" i="16"/>
  <c r="B299" i="16"/>
  <c r="A299" i="16"/>
  <c r="X299" i="16" s="1"/>
  <c r="X298" i="16"/>
  <c r="W298" i="16"/>
  <c r="T298" i="16"/>
  <c r="S298" i="16"/>
  <c r="P298" i="16"/>
  <c r="O298" i="16"/>
  <c r="L298" i="16"/>
  <c r="K298" i="16"/>
  <c r="H298" i="16"/>
  <c r="G298" i="16"/>
  <c r="D298" i="16"/>
  <c r="C298" i="16"/>
  <c r="A298" i="16"/>
  <c r="Y298" i="16" s="1"/>
  <c r="X297" i="16"/>
  <c r="U297" i="16"/>
  <c r="T297" i="16"/>
  <c r="P297" i="16"/>
  <c r="M297" i="16"/>
  <c r="L297" i="16"/>
  <c r="H297" i="16"/>
  <c r="E297" i="16"/>
  <c r="D297" i="16"/>
  <c r="A297" i="16"/>
  <c r="V296" i="16"/>
  <c r="U296" i="16"/>
  <c r="N296" i="16"/>
  <c r="M296" i="16"/>
  <c r="F296" i="16"/>
  <c r="E296" i="16"/>
  <c r="A296" i="16"/>
  <c r="W295" i="16"/>
  <c r="V295" i="16"/>
  <c r="S295" i="16"/>
  <c r="R295" i="16"/>
  <c r="O295" i="16"/>
  <c r="N295" i="16"/>
  <c r="K295" i="16"/>
  <c r="J295" i="16"/>
  <c r="G295" i="16"/>
  <c r="F295" i="16"/>
  <c r="C295" i="16"/>
  <c r="B295" i="16"/>
  <c r="A295" i="16"/>
  <c r="X295" i="16" s="1"/>
  <c r="X294" i="16"/>
  <c r="W294" i="16"/>
  <c r="T294" i="16"/>
  <c r="S294" i="16"/>
  <c r="P294" i="16"/>
  <c r="O294" i="16"/>
  <c r="L294" i="16"/>
  <c r="K294" i="16"/>
  <c r="H294" i="16"/>
  <c r="G294" i="16"/>
  <c r="D294" i="16"/>
  <c r="C294" i="16"/>
  <c r="A294" i="16"/>
  <c r="Y294" i="16" s="1"/>
  <c r="X293" i="16"/>
  <c r="U293" i="16"/>
  <c r="T293" i="16"/>
  <c r="P293" i="16"/>
  <c r="M293" i="16"/>
  <c r="L293" i="16"/>
  <c r="H293" i="16"/>
  <c r="E293" i="16"/>
  <c r="D293" i="16"/>
  <c r="A293" i="16"/>
  <c r="U292" i="16"/>
  <c r="H292" i="16"/>
  <c r="A292" i="16"/>
  <c r="I291" i="16"/>
  <c r="A291" i="16"/>
  <c r="Y291" i="16" s="1"/>
  <c r="X290" i="16"/>
  <c r="W290" i="16"/>
  <c r="V290" i="16"/>
  <c r="T290" i="16"/>
  <c r="S290" i="16"/>
  <c r="R290" i="16"/>
  <c r="P290" i="16"/>
  <c r="O290" i="16"/>
  <c r="N290" i="16"/>
  <c r="L290" i="16"/>
  <c r="K290" i="16"/>
  <c r="J290" i="16"/>
  <c r="H290" i="16"/>
  <c r="G290" i="16"/>
  <c r="F290" i="16"/>
  <c r="D290" i="16"/>
  <c r="C290" i="16"/>
  <c r="B290" i="16"/>
  <c r="A290" i="16"/>
  <c r="Y290" i="16" s="1"/>
  <c r="X289" i="16"/>
  <c r="W289" i="16"/>
  <c r="T289" i="16"/>
  <c r="S289" i="16"/>
  <c r="P289" i="16"/>
  <c r="O289" i="16"/>
  <c r="L289" i="16"/>
  <c r="K289" i="16"/>
  <c r="H289" i="16"/>
  <c r="G289" i="16"/>
  <c r="D289" i="16"/>
  <c r="C289" i="16"/>
  <c r="A289" i="16"/>
  <c r="V289" i="16" s="1"/>
  <c r="X288" i="16"/>
  <c r="U288" i="16"/>
  <c r="T288" i="16"/>
  <c r="P288" i="16"/>
  <c r="M288" i="16"/>
  <c r="L288" i="16"/>
  <c r="H288" i="16"/>
  <c r="E288" i="16"/>
  <c r="D288" i="16"/>
  <c r="A288" i="16"/>
  <c r="V287" i="16"/>
  <c r="U287" i="16"/>
  <c r="N287" i="16"/>
  <c r="M287" i="16"/>
  <c r="F287" i="16"/>
  <c r="E287" i="16"/>
  <c r="A287" i="16"/>
  <c r="X286" i="16"/>
  <c r="W286" i="16"/>
  <c r="V286" i="16"/>
  <c r="T286" i="16"/>
  <c r="S286" i="16"/>
  <c r="R286" i="16"/>
  <c r="P286" i="16"/>
  <c r="O286" i="16"/>
  <c r="N286" i="16"/>
  <c r="L286" i="16"/>
  <c r="K286" i="16"/>
  <c r="J286" i="16"/>
  <c r="H286" i="16"/>
  <c r="G286" i="16"/>
  <c r="F286" i="16"/>
  <c r="D286" i="16"/>
  <c r="C286" i="16"/>
  <c r="B286" i="16"/>
  <c r="A286" i="16"/>
  <c r="Y286" i="16" s="1"/>
  <c r="X285" i="16"/>
  <c r="W285" i="16"/>
  <c r="T285" i="16"/>
  <c r="S285" i="16"/>
  <c r="P285" i="16"/>
  <c r="O285" i="16"/>
  <c r="L285" i="16"/>
  <c r="K285" i="16"/>
  <c r="H285" i="16"/>
  <c r="G285" i="16"/>
  <c r="D285" i="16"/>
  <c r="C285" i="16"/>
  <c r="A285" i="16"/>
  <c r="V285" i="16" s="1"/>
  <c r="X284" i="16"/>
  <c r="P284" i="16"/>
  <c r="H284" i="16"/>
  <c r="A284" i="16"/>
  <c r="Q283" i="16"/>
  <c r="I283" i="16"/>
  <c r="A283" i="16"/>
  <c r="Y283" i="16" s="1"/>
  <c r="X282" i="16"/>
  <c r="W282" i="16"/>
  <c r="V282" i="16"/>
  <c r="T282" i="16"/>
  <c r="S282" i="16"/>
  <c r="R282" i="16"/>
  <c r="P282" i="16"/>
  <c r="O282" i="16"/>
  <c r="N282" i="16"/>
  <c r="L282" i="16"/>
  <c r="K282" i="16"/>
  <c r="J282" i="16"/>
  <c r="H282" i="16"/>
  <c r="G282" i="16"/>
  <c r="F282" i="16"/>
  <c r="D282" i="16"/>
  <c r="C282" i="16"/>
  <c r="B282" i="16"/>
  <c r="A282" i="16"/>
  <c r="Y282" i="16" s="1"/>
  <c r="Y281" i="16"/>
  <c r="U281" i="16"/>
  <c r="T281" i="16"/>
  <c r="P281" i="16"/>
  <c r="O281" i="16"/>
  <c r="K281" i="16"/>
  <c r="I281" i="16"/>
  <c r="E281" i="16"/>
  <c r="D281" i="16"/>
  <c r="A281" i="16"/>
  <c r="Y280" i="16"/>
  <c r="X280" i="16"/>
  <c r="U280" i="16"/>
  <c r="T280" i="16"/>
  <c r="R280" i="16"/>
  <c r="P280" i="16"/>
  <c r="O280" i="16"/>
  <c r="N280" i="16"/>
  <c r="L280" i="16"/>
  <c r="K280" i="16"/>
  <c r="J280" i="16"/>
  <c r="H280" i="16"/>
  <c r="G280" i="16"/>
  <c r="F280" i="16"/>
  <c r="D280" i="16"/>
  <c r="C280" i="16"/>
  <c r="B280" i="16"/>
  <c r="A280" i="16"/>
  <c r="X279" i="16"/>
  <c r="W279" i="16"/>
  <c r="T279" i="16"/>
  <c r="S279" i="16"/>
  <c r="P279" i="16"/>
  <c r="O279" i="16"/>
  <c r="L279" i="16"/>
  <c r="K279" i="16"/>
  <c r="H279" i="16"/>
  <c r="G279" i="16"/>
  <c r="D279" i="16"/>
  <c r="C279" i="16"/>
  <c r="A279" i="16"/>
  <c r="V279" i="16" s="1"/>
  <c r="X278" i="16"/>
  <c r="T278" i="16"/>
  <c r="P278" i="16"/>
  <c r="L278" i="16"/>
  <c r="H278" i="16"/>
  <c r="D278" i="16"/>
  <c r="A278" i="16"/>
  <c r="W278" i="16" s="1"/>
  <c r="A277" i="16"/>
  <c r="X276" i="16"/>
  <c r="W276" i="16"/>
  <c r="V276" i="16"/>
  <c r="T276" i="16"/>
  <c r="S276" i="16"/>
  <c r="R276" i="16"/>
  <c r="P276" i="16"/>
  <c r="O276" i="16"/>
  <c r="N276" i="16"/>
  <c r="L276" i="16"/>
  <c r="K276" i="16"/>
  <c r="J276" i="16"/>
  <c r="H276" i="16"/>
  <c r="G276" i="16"/>
  <c r="F276" i="16"/>
  <c r="D276" i="16"/>
  <c r="C276" i="16"/>
  <c r="B276" i="16"/>
  <c r="A276" i="16"/>
  <c r="Y276" i="16" s="1"/>
  <c r="X275" i="16"/>
  <c r="W275" i="16"/>
  <c r="T275" i="16"/>
  <c r="S275" i="16"/>
  <c r="P275" i="16"/>
  <c r="O275" i="16"/>
  <c r="L275" i="16"/>
  <c r="K275" i="16"/>
  <c r="H275" i="16"/>
  <c r="G275" i="16"/>
  <c r="D275" i="16"/>
  <c r="C275" i="16"/>
  <c r="A275" i="16"/>
  <c r="V275" i="16" s="1"/>
  <c r="X274" i="16"/>
  <c r="T274" i="16"/>
  <c r="P274" i="16"/>
  <c r="L274" i="16"/>
  <c r="H274" i="16"/>
  <c r="D274" i="16"/>
  <c r="A274" i="16"/>
  <c r="W274" i="16" s="1"/>
  <c r="Y273" i="16"/>
  <c r="U273" i="16"/>
  <c r="I273" i="16"/>
  <c r="E273" i="16"/>
  <c r="A273" i="16"/>
  <c r="M273" i="16" s="1"/>
  <c r="X272" i="16"/>
  <c r="W272" i="16"/>
  <c r="V272" i="16"/>
  <c r="T272" i="16"/>
  <c r="S272" i="16"/>
  <c r="R272" i="16"/>
  <c r="P272" i="16"/>
  <c r="O272" i="16"/>
  <c r="N272" i="16"/>
  <c r="L272" i="16"/>
  <c r="K272" i="16"/>
  <c r="J272" i="16"/>
  <c r="H272" i="16"/>
  <c r="G272" i="16"/>
  <c r="F272" i="16"/>
  <c r="D272" i="16"/>
  <c r="C272" i="16"/>
  <c r="B272" i="16"/>
  <c r="A272" i="16"/>
  <c r="Y272" i="16" s="1"/>
  <c r="X271" i="16"/>
  <c r="W271" i="16"/>
  <c r="T271" i="16"/>
  <c r="S271" i="16"/>
  <c r="P271" i="16"/>
  <c r="O271" i="16"/>
  <c r="L271" i="16"/>
  <c r="K271" i="16"/>
  <c r="H271" i="16"/>
  <c r="G271" i="16"/>
  <c r="D271" i="16"/>
  <c r="C271" i="16"/>
  <c r="A271" i="16"/>
  <c r="V271" i="16" s="1"/>
  <c r="X270" i="16"/>
  <c r="T270" i="16"/>
  <c r="P270" i="16"/>
  <c r="L270" i="16"/>
  <c r="H270" i="16"/>
  <c r="D270" i="16"/>
  <c r="A270" i="16"/>
  <c r="W270" i="16" s="1"/>
  <c r="Q269" i="16"/>
  <c r="A269" i="16"/>
  <c r="X268" i="16"/>
  <c r="W268" i="16"/>
  <c r="V268" i="16"/>
  <c r="T268" i="16"/>
  <c r="S268" i="16"/>
  <c r="R268" i="16"/>
  <c r="P268" i="16"/>
  <c r="O268" i="16"/>
  <c r="N268" i="16"/>
  <c r="L268" i="16"/>
  <c r="K268" i="16"/>
  <c r="J268" i="16"/>
  <c r="H268" i="16"/>
  <c r="G268" i="16"/>
  <c r="F268" i="16"/>
  <c r="D268" i="16"/>
  <c r="C268" i="16"/>
  <c r="B268" i="16"/>
  <c r="A268" i="16"/>
  <c r="Y268" i="16" s="1"/>
  <c r="X267" i="16"/>
  <c r="W267" i="16"/>
  <c r="T267" i="16"/>
  <c r="S267" i="16"/>
  <c r="P267" i="16"/>
  <c r="O267" i="16"/>
  <c r="L267" i="16"/>
  <c r="K267" i="16"/>
  <c r="H267" i="16"/>
  <c r="G267" i="16"/>
  <c r="D267" i="16"/>
  <c r="C267" i="16"/>
  <c r="A267" i="16"/>
  <c r="V267" i="16" s="1"/>
  <c r="T266" i="16"/>
  <c r="L266" i="16"/>
  <c r="D266" i="16"/>
  <c r="A266" i="16"/>
  <c r="X266" i="16" s="1"/>
  <c r="U265" i="16"/>
  <c r="R265" i="16"/>
  <c r="M265" i="16"/>
  <c r="J265" i="16"/>
  <c r="E265" i="16"/>
  <c r="B265" i="16"/>
  <c r="A265" i="16"/>
  <c r="V265" i="16" s="1"/>
  <c r="X264" i="16"/>
  <c r="W264" i="16"/>
  <c r="V264" i="16"/>
  <c r="T264" i="16"/>
  <c r="S264" i="16"/>
  <c r="R264" i="16"/>
  <c r="P264" i="16"/>
  <c r="O264" i="16"/>
  <c r="N264" i="16"/>
  <c r="L264" i="16"/>
  <c r="K264" i="16"/>
  <c r="J264" i="16"/>
  <c r="H264" i="16"/>
  <c r="G264" i="16"/>
  <c r="F264" i="16"/>
  <c r="D264" i="16"/>
  <c r="C264" i="16"/>
  <c r="B264" i="16"/>
  <c r="A264" i="16"/>
  <c r="Y264" i="16" s="1"/>
  <c r="A263" i="16"/>
  <c r="Y262" i="16"/>
  <c r="X262" i="16"/>
  <c r="U262" i="16"/>
  <c r="T262" i="16"/>
  <c r="R262" i="16"/>
  <c r="P262" i="16"/>
  <c r="N262" i="16"/>
  <c r="M262" i="16"/>
  <c r="J262" i="16"/>
  <c r="I262" i="16"/>
  <c r="H262" i="16"/>
  <c r="E262" i="16"/>
  <c r="D262" i="16"/>
  <c r="B262" i="16"/>
  <c r="A262" i="16"/>
  <c r="Y261" i="16"/>
  <c r="W261" i="16"/>
  <c r="S261" i="16"/>
  <c r="R261" i="16"/>
  <c r="N261" i="16"/>
  <c r="M261" i="16"/>
  <c r="I261" i="16"/>
  <c r="G261" i="16"/>
  <c r="C261" i="16"/>
  <c r="B261" i="16"/>
  <c r="A261" i="16"/>
  <c r="U261" i="16" s="1"/>
  <c r="X260" i="16"/>
  <c r="W260" i="16"/>
  <c r="V260" i="16"/>
  <c r="T260" i="16"/>
  <c r="S260" i="16"/>
  <c r="R260" i="16"/>
  <c r="P260" i="16"/>
  <c r="O260" i="16"/>
  <c r="N260" i="16"/>
  <c r="L260" i="16"/>
  <c r="K260" i="16"/>
  <c r="J260" i="16"/>
  <c r="H260" i="16"/>
  <c r="G260" i="16"/>
  <c r="F260" i="16"/>
  <c r="D260" i="16"/>
  <c r="C260" i="16"/>
  <c r="B260" i="16"/>
  <c r="A260" i="16"/>
  <c r="Y260" i="16" s="1"/>
  <c r="L259" i="16"/>
  <c r="A259" i="16"/>
  <c r="Q259" i="16" s="1"/>
  <c r="Y258" i="16"/>
  <c r="X258" i="16"/>
  <c r="U258" i="16"/>
  <c r="T258" i="16"/>
  <c r="R258" i="16"/>
  <c r="P258" i="16"/>
  <c r="N258" i="16"/>
  <c r="M258" i="16"/>
  <c r="J258" i="16"/>
  <c r="I258" i="16"/>
  <c r="H258" i="16"/>
  <c r="E258" i="16"/>
  <c r="D258" i="16"/>
  <c r="B258" i="16"/>
  <c r="A258" i="16"/>
  <c r="Y257" i="16"/>
  <c r="W257" i="16"/>
  <c r="S257" i="16"/>
  <c r="R257" i="16"/>
  <c r="N257" i="16"/>
  <c r="M257" i="16"/>
  <c r="I257" i="16"/>
  <c r="G257" i="16"/>
  <c r="C257" i="16"/>
  <c r="B257" i="16"/>
  <c r="A257" i="16"/>
  <c r="U257" i="16" s="1"/>
  <c r="W256" i="16"/>
  <c r="V256" i="16"/>
  <c r="T256" i="16"/>
  <c r="R256" i="16"/>
  <c r="P256" i="16"/>
  <c r="O256" i="16"/>
  <c r="L256" i="16"/>
  <c r="K256" i="16"/>
  <c r="J256" i="16"/>
  <c r="H256" i="16"/>
  <c r="G256" i="16"/>
  <c r="F256" i="16"/>
  <c r="D256" i="16"/>
  <c r="C256" i="16"/>
  <c r="B256" i="16"/>
  <c r="A256" i="16"/>
  <c r="X255" i="16"/>
  <c r="T255" i="16"/>
  <c r="P255" i="16"/>
  <c r="L255" i="16"/>
  <c r="H255" i="16"/>
  <c r="D255" i="16"/>
  <c r="A255" i="16"/>
  <c r="U255" i="16" s="1"/>
  <c r="U254" i="16"/>
  <c r="M254" i="16"/>
  <c r="E254" i="16"/>
  <c r="A254" i="16"/>
  <c r="V254" i="16" s="1"/>
  <c r="W253" i="16"/>
  <c r="V253" i="16"/>
  <c r="S253" i="16"/>
  <c r="R253" i="16"/>
  <c r="O253" i="16"/>
  <c r="N253" i="16"/>
  <c r="K253" i="16"/>
  <c r="J253" i="16"/>
  <c r="G253" i="16"/>
  <c r="F253" i="16"/>
  <c r="C253" i="16"/>
  <c r="B253" i="16"/>
  <c r="A253" i="16"/>
  <c r="Y253" i="16" s="1"/>
  <c r="X252" i="16"/>
  <c r="W252" i="16"/>
  <c r="V252" i="16"/>
  <c r="T252" i="16"/>
  <c r="S252" i="16"/>
  <c r="R252" i="16"/>
  <c r="P252" i="16"/>
  <c r="O252" i="16"/>
  <c r="N252" i="16"/>
  <c r="L252" i="16"/>
  <c r="K252" i="16"/>
  <c r="J252" i="16"/>
  <c r="H252" i="16"/>
  <c r="G252" i="16"/>
  <c r="F252" i="16"/>
  <c r="D252" i="16"/>
  <c r="C252" i="16"/>
  <c r="B252" i="16"/>
  <c r="A252" i="16"/>
  <c r="Y252" i="16" s="1"/>
  <c r="X251" i="16"/>
  <c r="U251" i="16"/>
  <c r="S251" i="16"/>
  <c r="P251" i="16"/>
  <c r="M251" i="16"/>
  <c r="K251" i="16"/>
  <c r="H251" i="16"/>
  <c r="E251" i="16"/>
  <c r="C251" i="16"/>
  <c r="A251" i="16"/>
  <c r="Y251" i="16" s="1"/>
  <c r="Q250" i="16"/>
  <c r="A250" i="16"/>
  <c r="W249" i="16"/>
  <c r="U249" i="16"/>
  <c r="R249" i="16"/>
  <c r="O249" i="16"/>
  <c r="M249" i="16"/>
  <c r="J249" i="16"/>
  <c r="H249" i="16"/>
  <c r="F249" i="16"/>
  <c r="D249" i="16"/>
  <c r="B249" i="16"/>
  <c r="A249" i="16"/>
  <c r="V249" i="16" s="1"/>
  <c r="W248" i="16"/>
  <c r="S248" i="16"/>
  <c r="O248" i="16"/>
  <c r="K248" i="16"/>
  <c r="G248" i="16"/>
  <c r="C248" i="16"/>
  <c r="A248" i="16"/>
  <c r="V248" i="16" s="1"/>
  <c r="X247" i="16"/>
  <c r="W247" i="16"/>
  <c r="V247" i="16"/>
  <c r="T247" i="16"/>
  <c r="S247" i="16"/>
  <c r="R247" i="16"/>
  <c r="P247" i="16"/>
  <c r="O247" i="16"/>
  <c r="N247" i="16"/>
  <c r="L247" i="16"/>
  <c r="K247" i="16"/>
  <c r="J247" i="16"/>
  <c r="H247" i="16"/>
  <c r="G247" i="16"/>
  <c r="F247" i="16"/>
  <c r="D247" i="16"/>
  <c r="C247" i="16"/>
  <c r="B247" i="16"/>
  <c r="A247" i="16"/>
  <c r="Y247" i="16" s="1"/>
  <c r="M246" i="16"/>
  <c r="A246" i="16"/>
  <c r="X245" i="16"/>
  <c r="V245" i="16"/>
  <c r="T245" i="16"/>
  <c r="R245" i="16"/>
  <c r="P245" i="16"/>
  <c r="N245" i="16"/>
  <c r="L245" i="16"/>
  <c r="J245" i="16"/>
  <c r="H245" i="16"/>
  <c r="F245" i="16"/>
  <c r="D245" i="16"/>
  <c r="B245" i="16"/>
  <c r="A245" i="16"/>
  <c r="Y245" i="16" s="1"/>
  <c r="W244" i="16"/>
  <c r="S244" i="16"/>
  <c r="O244" i="16"/>
  <c r="K244" i="16"/>
  <c r="G244" i="16"/>
  <c r="C244" i="16"/>
  <c r="A244" i="16"/>
  <c r="V244" i="16" s="1"/>
  <c r="X243" i="16"/>
  <c r="W243" i="16"/>
  <c r="V243" i="16"/>
  <c r="T243" i="16"/>
  <c r="S243" i="16"/>
  <c r="R243" i="16"/>
  <c r="P243" i="16"/>
  <c r="O243" i="16"/>
  <c r="N243" i="16"/>
  <c r="L243" i="16"/>
  <c r="K243" i="16"/>
  <c r="J243" i="16"/>
  <c r="H243" i="16"/>
  <c r="G243" i="16"/>
  <c r="F243" i="16"/>
  <c r="D243" i="16"/>
  <c r="C243" i="16"/>
  <c r="B243" i="16"/>
  <c r="A243" i="16"/>
  <c r="Y243" i="16" s="1"/>
  <c r="Y242" i="16"/>
  <c r="U242" i="16"/>
  <c r="I242" i="16"/>
  <c r="E242" i="16"/>
  <c r="A242" i="16"/>
  <c r="M242" i="16" s="1"/>
  <c r="V241" i="16"/>
  <c r="R241" i="16"/>
  <c r="N241" i="16"/>
  <c r="J241" i="16"/>
  <c r="F241" i="16"/>
  <c r="B241" i="16"/>
  <c r="A241" i="16"/>
  <c r="Y241" i="16" s="1"/>
  <c r="W240" i="16"/>
  <c r="V240" i="16"/>
  <c r="S240" i="16"/>
  <c r="R240" i="16"/>
  <c r="O240" i="16"/>
  <c r="N240" i="16"/>
  <c r="K240" i="16"/>
  <c r="J240" i="16"/>
  <c r="G240" i="16"/>
  <c r="F240" i="16"/>
  <c r="C240" i="16"/>
  <c r="B240" i="16"/>
  <c r="A240" i="16"/>
  <c r="Y240" i="16" s="1"/>
  <c r="X239" i="16"/>
  <c r="W239" i="16"/>
  <c r="V239" i="16"/>
  <c r="T239" i="16"/>
  <c r="S239" i="16"/>
  <c r="R239" i="16"/>
  <c r="P239" i="16"/>
  <c r="O239" i="16"/>
  <c r="N239" i="16"/>
  <c r="L239" i="16"/>
  <c r="K239" i="16"/>
  <c r="J239" i="16"/>
  <c r="H239" i="16"/>
  <c r="G239" i="16"/>
  <c r="F239" i="16"/>
  <c r="D239" i="16"/>
  <c r="C239" i="16"/>
  <c r="B239" i="16"/>
  <c r="A239" i="16"/>
  <c r="Y239" i="16" s="1"/>
  <c r="U238" i="16"/>
  <c r="T238" i="16"/>
  <c r="M238" i="16"/>
  <c r="L238" i="16"/>
  <c r="E238" i="16"/>
  <c r="D238" i="16"/>
  <c r="A238" i="16"/>
  <c r="X238" i="16" s="1"/>
  <c r="V237" i="16"/>
  <c r="U237" i="16"/>
  <c r="N237" i="16"/>
  <c r="M237" i="16"/>
  <c r="F237" i="16"/>
  <c r="E237" i="16"/>
  <c r="A237" i="16"/>
  <c r="W236" i="16"/>
  <c r="V236" i="16"/>
  <c r="S236" i="16"/>
  <c r="R236" i="16"/>
  <c r="O236" i="16"/>
  <c r="N236" i="16"/>
  <c r="K236" i="16"/>
  <c r="J236" i="16"/>
  <c r="G236" i="16"/>
  <c r="F236" i="16"/>
  <c r="C236" i="16"/>
  <c r="B236" i="16"/>
  <c r="A236" i="16"/>
  <c r="Y236" i="16" s="1"/>
  <c r="X235" i="16"/>
  <c r="W235" i="16"/>
  <c r="V235" i="16"/>
  <c r="T235" i="16"/>
  <c r="S235" i="16"/>
  <c r="R235" i="16"/>
  <c r="P235" i="16"/>
  <c r="O235" i="16"/>
  <c r="N235" i="16"/>
  <c r="L235" i="16"/>
  <c r="K235" i="16"/>
  <c r="J235" i="16"/>
  <c r="H235" i="16"/>
  <c r="G235" i="16"/>
  <c r="F235" i="16"/>
  <c r="D235" i="16"/>
  <c r="C235" i="16"/>
  <c r="B235" i="16"/>
  <c r="A235" i="16"/>
  <c r="Y235" i="16" s="1"/>
  <c r="Y234" i="16"/>
  <c r="X234" i="16"/>
  <c r="U234" i="16"/>
  <c r="T234" i="16"/>
  <c r="S234" i="16"/>
  <c r="P234" i="16"/>
  <c r="O234" i="16"/>
  <c r="M234" i="16"/>
  <c r="K234" i="16"/>
  <c r="I234" i="16"/>
  <c r="H234" i="16"/>
  <c r="E234" i="16"/>
  <c r="D234" i="16"/>
  <c r="C234" i="16"/>
  <c r="A234" i="16"/>
  <c r="Q233" i="16"/>
  <c r="A233" i="16"/>
  <c r="U232" i="16"/>
  <c r="O232" i="16"/>
  <c r="J232" i="16"/>
  <c r="E232" i="16"/>
  <c r="A232" i="16"/>
  <c r="X231" i="16"/>
  <c r="W231" i="16"/>
  <c r="V231" i="16"/>
  <c r="T231" i="16"/>
  <c r="S231" i="16"/>
  <c r="R231" i="16"/>
  <c r="P231" i="16"/>
  <c r="O231" i="16"/>
  <c r="N231" i="16"/>
  <c r="L231" i="16"/>
  <c r="K231" i="16"/>
  <c r="J231" i="16"/>
  <c r="H231" i="16"/>
  <c r="G231" i="16"/>
  <c r="F231" i="16"/>
  <c r="D231" i="16"/>
  <c r="C231" i="16"/>
  <c r="B231" i="16"/>
  <c r="A231" i="16"/>
  <c r="Y231" i="16" s="1"/>
  <c r="Y230" i="16"/>
  <c r="X230" i="16"/>
  <c r="U230" i="16"/>
  <c r="T230" i="16"/>
  <c r="S230" i="16"/>
  <c r="P230" i="16"/>
  <c r="O230" i="16"/>
  <c r="M230" i="16"/>
  <c r="K230" i="16"/>
  <c r="I230" i="16"/>
  <c r="H230" i="16"/>
  <c r="E230" i="16"/>
  <c r="D230" i="16"/>
  <c r="C230" i="16"/>
  <c r="A230" i="16"/>
  <c r="Q229" i="16"/>
  <c r="L229" i="16"/>
  <c r="A229" i="16"/>
  <c r="U228" i="16"/>
  <c r="O228" i="16"/>
  <c r="J228" i="16"/>
  <c r="E228" i="16"/>
  <c r="A228" i="16"/>
  <c r="X227" i="16"/>
  <c r="W227" i="16"/>
  <c r="V227" i="16"/>
  <c r="T227" i="16"/>
  <c r="S227" i="16"/>
  <c r="R227" i="16"/>
  <c r="P227" i="16"/>
  <c r="O227" i="16"/>
  <c r="N227" i="16"/>
  <c r="L227" i="16"/>
  <c r="K227" i="16"/>
  <c r="J227" i="16"/>
  <c r="H227" i="16"/>
  <c r="G227" i="16"/>
  <c r="F227" i="16"/>
  <c r="D227" i="16"/>
  <c r="C227" i="16"/>
  <c r="B227" i="16"/>
  <c r="A227" i="16"/>
  <c r="Y227" i="16" s="1"/>
  <c r="Y226" i="16"/>
  <c r="X226" i="16"/>
  <c r="U226" i="16"/>
  <c r="T226" i="16"/>
  <c r="S226" i="16"/>
  <c r="P226" i="16"/>
  <c r="O226" i="16"/>
  <c r="M226" i="16"/>
  <c r="K226" i="16"/>
  <c r="I226" i="16"/>
  <c r="H226" i="16"/>
  <c r="E226" i="16"/>
  <c r="D226" i="16"/>
  <c r="C226" i="16"/>
  <c r="A226" i="16"/>
  <c r="Q225" i="16"/>
  <c r="L225" i="16"/>
  <c r="A225" i="16"/>
  <c r="U224" i="16"/>
  <c r="P224" i="16"/>
  <c r="L224" i="16"/>
  <c r="H224" i="16"/>
  <c r="D224" i="16"/>
  <c r="A224" i="16"/>
  <c r="A223" i="16"/>
  <c r="X222" i="16"/>
  <c r="W222" i="16"/>
  <c r="V222" i="16"/>
  <c r="T222" i="16"/>
  <c r="S222" i="16"/>
  <c r="R222" i="16"/>
  <c r="P222" i="16"/>
  <c r="O222" i="16"/>
  <c r="N222" i="16"/>
  <c r="L222" i="16"/>
  <c r="K222" i="16"/>
  <c r="J222" i="16"/>
  <c r="H222" i="16"/>
  <c r="G222" i="16"/>
  <c r="F222" i="16"/>
  <c r="D222" i="16"/>
  <c r="C222" i="16"/>
  <c r="B222" i="16"/>
  <c r="A222" i="16"/>
  <c r="Y222" i="16" s="1"/>
  <c r="X221" i="16"/>
  <c r="W221" i="16"/>
  <c r="T221" i="16"/>
  <c r="S221" i="16"/>
  <c r="P221" i="16"/>
  <c r="O221" i="16"/>
  <c r="L221" i="16"/>
  <c r="K221" i="16"/>
  <c r="H221" i="16"/>
  <c r="G221" i="16"/>
  <c r="D221" i="16"/>
  <c r="C221" i="16"/>
  <c r="A221" i="16"/>
  <c r="V221" i="16" s="1"/>
  <c r="X220" i="16"/>
  <c r="T220" i="16"/>
  <c r="P220" i="16"/>
  <c r="L220" i="16"/>
  <c r="H220" i="16"/>
  <c r="D220" i="16"/>
  <c r="A220" i="16"/>
  <c r="W220" i="16" s="1"/>
  <c r="Y219" i="16"/>
  <c r="U219" i="16"/>
  <c r="M219" i="16"/>
  <c r="I219" i="16"/>
  <c r="E219" i="16"/>
  <c r="A219" i="16"/>
  <c r="X218" i="16"/>
  <c r="W218" i="16"/>
  <c r="V218" i="16"/>
  <c r="T218" i="16"/>
  <c r="S218" i="16"/>
  <c r="R218" i="16"/>
  <c r="P218" i="16"/>
  <c r="O218" i="16"/>
  <c r="N218" i="16"/>
  <c r="L218" i="16"/>
  <c r="K218" i="16"/>
  <c r="J218" i="16"/>
  <c r="H218" i="16"/>
  <c r="G218" i="16"/>
  <c r="F218" i="16"/>
  <c r="D218" i="16"/>
  <c r="C218" i="16"/>
  <c r="B218" i="16"/>
  <c r="A218" i="16"/>
  <c r="Y218" i="16" s="1"/>
  <c r="X217" i="16"/>
  <c r="W217" i="16"/>
  <c r="T217" i="16"/>
  <c r="S217" i="16"/>
  <c r="P217" i="16"/>
  <c r="O217" i="16"/>
  <c r="L217" i="16"/>
  <c r="K217" i="16"/>
  <c r="H217" i="16"/>
  <c r="G217" i="16"/>
  <c r="D217" i="16"/>
  <c r="C217" i="16"/>
  <c r="A217" i="16"/>
  <c r="V217" i="16" s="1"/>
  <c r="X216" i="16"/>
  <c r="T216" i="16"/>
  <c r="P216" i="16"/>
  <c r="L216" i="16"/>
  <c r="H216" i="16"/>
  <c r="D216" i="16"/>
  <c r="A216" i="16"/>
  <c r="W216" i="16" s="1"/>
  <c r="A215" i="16"/>
  <c r="X214" i="16"/>
  <c r="W214" i="16"/>
  <c r="V214" i="16"/>
  <c r="T214" i="16"/>
  <c r="S214" i="16"/>
  <c r="R214" i="16"/>
  <c r="P214" i="16"/>
  <c r="O214" i="16"/>
  <c r="N214" i="16"/>
  <c r="L214" i="16"/>
  <c r="K214" i="16"/>
  <c r="J214" i="16"/>
  <c r="H214" i="16"/>
  <c r="G214" i="16"/>
  <c r="F214" i="16"/>
  <c r="D214" i="16"/>
  <c r="C214" i="16"/>
  <c r="B214" i="16"/>
  <c r="A214" i="16"/>
  <c r="Y214" i="16" s="1"/>
  <c r="X213" i="16"/>
  <c r="W213" i="16"/>
  <c r="T213" i="16"/>
  <c r="S213" i="16"/>
  <c r="P213" i="16"/>
  <c r="O213" i="16"/>
  <c r="L213" i="16"/>
  <c r="K213" i="16"/>
  <c r="H213" i="16"/>
  <c r="G213" i="16"/>
  <c r="D213" i="16"/>
  <c r="C213" i="16"/>
  <c r="A213" i="16"/>
  <c r="V213" i="16" s="1"/>
  <c r="X212" i="16"/>
  <c r="T212" i="16"/>
  <c r="P212" i="16"/>
  <c r="L212" i="16"/>
  <c r="H212" i="16"/>
  <c r="D212" i="16"/>
  <c r="A212" i="16"/>
  <c r="W212" i="16" s="1"/>
  <c r="Y211" i="16"/>
  <c r="U211" i="16"/>
  <c r="M211" i="16"/>
  <c r="I211" i="16"/>
  <c r="E211" i="16"/>
  <c r="A211" i="16"/>
  <c r="X210" i="16"/>
  <c r="W210" i="16"/>
  <c r="V210" i="16"/>
  <c r="T210" i="16"/>
  <c r="S210" i="16"/>
  <c r="R210" i="16"/>
  <c r="P210" i="16"/>
  <c r="O210" i="16"/>
  <c r="N210" i="16"/>
  <c r="L210" i="16"/>
  <c r="K210" i="16"/>
  <c r="J210" i="16"/>
  <c r="H210" i="16"/>
  <c r="G210" i="16"/>
  <c r="F210" i="16"/>
  <c r="D210" i="16"/>
  <c r="C210" i="16"/>
  <c r="B210" i="16"/>
  <c r="A210" i="16"/>
  <c r="Y210" i="16" s="1"/>
  <c r="X209" i="16"/>
  <c r="W209" i="16"/>
  <c r="T209" i="16"/>
  <c r="S209" i="16"/>
  <c r="P209" i="16"/>
  <c r="O209" i="16"/>
  <c r="L209" i="16"/>
  <c r="K209" i="16"/>
  <c r="H209" i="16"/>
  <c r="G209" i="16"/>
  <c r="D209" i="16"/>
  <c r="C209" i="16"/>
  <c r="A209" i="16"/>
  <c r="V209" i="16" s="1"/>
  <c r="X208" i="16"/>
  <c r="T208" i="16"/>
  <c r="P208" i="16"/>
  <c r="L208" i="16"/>
  <c r="H208" i="16"/>
  <c r="D208" i="16"/>
  <c r="A208" i="16"/>
  <c r="W208" i="16" s="1"/>
  <c r="A207" i="16"/>
  <c r="X206" i="16"/>
  <c r="W206" i="16"/>
  <c r="V206" i="16"/>
  <c r="T206" i="16"/>
  <c r="S206" i="16"/>
  <c r="R206" i="16"/>
  <c r="P206" i="16"/>
  <c r="O206" i="16"/>
  <c r="N206" i="16"/>
  <c r="L206" i="16"/>
  <c r="K206" i="16"/>
  <c r="J206" i="16"/>
  <c r="H206" i="16"/>
  <c r="G206" i="16"/>
  <c r="F206" i="16"/>
  <c r="D206" i="16"/>
  <c r="C206" i="16"/>
  <c r="B206" i="16"/>
  <c r="A206" i="16"/>
  <c r="Y206" i="16" s="1"/>
  <c r="X205" i="16"/>
  <c r="W205" i="16"/>
  <c r="T205" i="16"/>
  <c r="S205" i="16"/>
  <c r="P205" i="16"/>
  <c r="O205" i="16"/>
  <c r="L205" i="16"/>
  <c r="K205" i="16"/>
  <c r="H205" i="16"/>
  <c r="G205" i="16"/>
  <c r="D205" i="16"/>
  <c r="C205" i="16"/>
  <c r="A205" i="16"/>
  <c r="V205" i="16" s="1"/>
  <c r="X204" i="16"/>
  <c r="T204" i="16"/>
  <c r="P204" i="16"/>
  <c r="L204" i="16"/>
  <c r="H204" i="16"/>
  <c r="D204" i="16"/>
  <c r="A204" i="16"/>
  <c r="W204" i="16" s="1"/>
  <c r="Y203" i="16"/>
  <c r="I203" i="16"/>
  <c r="A203" i="16"/>
  <c r="M203" i="16" s="1"/>
  <c r="X202" i="16"/>
  <c r="W202" i="16"/>
  <c r="V202" i="16"/>
  <c r="T202" i="16"/>
  <c r="S202" i="16"/>
  <c r="R202" i="16"/>
  <c r="P202" i="16"/>
  <c r="O202" i="16"/>
  <c r="N202" i="16"/>
  <c r="L202" i="16"/>
  <c r="K202" i="16"/>
  <c r="J202" i="16"/>
  <c r="H202" i="16"/>
  <c r="G202" i="16"/>
  <c r="F202" i="16"/>
  <c r="D202" i="16"/>
  <c r="C202" i="16"/>
  <c r="B202" i="16"/>
  <c r="A202" i="16"/>
  <c r="Y202" i="16" s="1"/>
  <c r="X201" i="16"/>
  <c r="W201" i="16"/>
  <c r="T201" i="16"/>
  <c r="S201" i="16"/>
  <c r="P201" i="16"/>
  <c r="O201" i="16"/>
  <c r="L201" i="16"/>
  <c r="K201" i="16"/>
  <c r="H201" i="16"/>
  <c r="G201" i="16"/>
  <c r="D201" i="16"/>
  <c r="C201" i="16"/>
  <c r="A201" i="16"/>
  <c r="V201" i="16" s="1"/>
  <c r="X200" i="16"/>
  <c r="T200" i="16"/>
  <c r="P200" i="16"/>
  <c r="L200" i="16"/>
  <c r="H200" i="16"/>
  <c r="D200" i="16"/>
  <c r="A200" i="16"/>
  <c r="W200" i="16" s="1"/>
  <c r="A199" i="16"/>
  <c r="X198" i="16"/>
  <c r="W198" i="16"/>
  <c r="V198" i="16"/>
  <c r="T198" i="16"/>
  <c r="S198" i="16"/>
  <c r="R198" i="16"/>
  <c r="P198" i="16"/>
  <c r="O198" i="16"/>
  <c r="N198" i="16"/>
  <c r="L198" i="16"/>
  <c r="K198" i="16"/>
  <c r="J198" i="16"/>
  <c r="H198" i="16"/>
  <c r="G198" i="16"/>
  <c r="F198" i="16"/>
  <c r="D198" i="16"/>
  <c r="C198" i="16"/>
  <c r="B198" i="16"/>
  <c r="A198" i="16"/>
  <c r="Y198" i="16" s="1"/>
  <c r="X197" i="16"/>
  <c r="W197" i="16"/>
  <c r="T197" i="16"/>
  <c r="S197" i="16"/>
  <c r="P197" i="16"/>
  <c r="O197" i="16"/>
  <c r="L197" i="16"/>
  <c r="K197" i="16"/>
  <c r="H197" i="16"/>
  <c r="G197" i="16"/>
  <c r="D197" i="16"/>
  <c r="C197" i="16"/>
  <c r="A197" i="16"/>
  <c r="V197" i="16" s="1"/>
  <c r="X196" i="16"/>
  <c r="T196" i="16"/>
  <c r="P196" i="16"/>
  <c r="L196" i="16"/>
  <c r="H196" i="16"/>
  <c r="D196" i="16"/>
  <c r="A196" i="16"/>
  <c r="U196" i="16" s="1"/>
  <c r="Y195" i="16"/>
  <c r="U195" i="16"/>
  <c r="Q195" i="16"/>
  <c r="M195" i="16"/>
  <c r="J195" i="16"/>
  <c r="G195" i="16"/>
  <c r="E195" i="16"/>
  <c r="B195" i="16"/>
  <c r="A195" i="16"/>
  <c r="V195" i="16" s="1"/>
  <c r="X194" i="16"/>
  <c r="W194" i="16"/>
  <c r="V194" i="16"/>
  <c r="T194" i="16"/>
  <c r="S194" i="16"/>
  <c r="R194" i="16"/>
  <c r="P194" i="16"/>
  <c r="O194" i="16"/>
  <c r="N194" i="16"/>
  <c r="L194" i="16"/>
  <c r="K194" i="16"/>
  <c r="J194" i="16"/>
  <c r="H194" i="16"/>
  <c r="G194" i="16"/>
  <c r="F194" i="16"/>
  <c r="D194" i="16"/>
  <c r="C194" i="16"/>
  <c r="B194" i="16"/>
  <c r="A194" i="16"/>
  <c r="Y194" i="16" s="1"/>
  <c r="Y193" i="16"/>
  <c r="X193" i="16"/>
  <c r="U193" i="16"/>
  <c r="T193" i="16"/>
  <c r="S193" i="16"/>
  <c r="P193" i="16"/>
  <c r="O193" i="16"/>
  <c r="M193" i="16"/>
  <c r="K193" i="16"/>
  <c r="I193" i="16"/>
  <c r="H193" i="16"/>
  <c r="E193" i="16"/>
  <c r="D193" i="16"/>
  <c r="C193" i="16"/>
  <c r="A193" i="16"/>
  <c r="Y192" i="16"/>
  <c r="T192" i="16"/>
  <c r="N192" i="16"/>
  <c r="I192" i="16"/>
  <c r="D192" i="16"/>
  <c r="A192" i="16"/>
  <c r="U192" i="16" s="1"/>
  <c r="W191" i="16"/>
  <c r="V191" i="16"/>
  <c r="U191" i="16"/>
  <c r="R191" i="16"/>
  <c r="Q191" i="16"/>
  <c r="O191" i="16"/>
  <c r="M191" i="16"/>
  <c r="K191" i="16"/>
  <c r="J191" i="16"/>
  <c r="H191" i="16"/>
  <c r="G191" i="16"/>
  <c r="F191" i="16"/>
  <c r="D191" i="16"/>
  <c r="C191" i="16"/>
  <c r="B191" i="16"/>
  <c r="A191" i="16"/>
  <c r="A190" i="16"/>
  <c r="M190" i="16" s="1"/>
  <c r="X189" i="16"/>
  <c r="V189" i="16"/>
  <c r="T189" i="16"/>
  <c r="R189" i="16"/>
  <c r="P189" i="16"/>
  <c r="N189" i="16"/>
  <c r="L189" i="16"/>
  <c r="J189" i="16"/>
  <c r="H189" i="16"/>
  <c r="F189" i="16"/>
  <c r="D189" i="16"/>
  <c r="B189" i="16"/>
  <c r="A189" i="16"/>
  <c r="Y189" i="16" s="1"/>
  <c r="W188" i="16"/>
  <c r="S188" i="16"/>
  <c r="O188" i="16"/>
  <c r="K188" i="16"/>
  <c r="G188" i="16"/>
  <c r="C188" i="16"/>
  <c r="A188" i="16"/>
  <c r="V188" i="16" s="1"/>
  <c r="X187" i="16"/>
  <c r="W187" i="16"/>
  <c r="V187" i="16"/>
  <c r="T187" i="16"/>
  <c r="S187" i="16"/>
  <c r="R187" i="16"/>
  <c r="P187" i="16"/>
  <c r="O187" i="16"/>
  <c r="N187" i="16"/>
  <c r="L187" i="16"/>
  <c r="K187" i="16"/>
  <c r="J187" i="16"/>
  <c r="H187" i="16"/>
  <c r="G187" i="16"/>
  <c r="F187" i="16"/>
  <c r="D187" i="16"/>
  <c r="C187" i="16"/>
  <c r="B187" i="16"/>
  <c r="A187" i="16"/>
  <c r="Y187" i="16" s="1"/>
  <c r="Y186" i="16"/>
  <c r="U186" i="16"/>
  <c r="I186" i="16"/>
  <c r="E186" i="16"/>
  <c r="A186" i="16"/>
  <c r="X185" i="16"/>
  <c r="V185" i="16"/>
  <c r="T185" i="16"/>
  <c r="R185" i="16"/>
  <c r="P185" i="16"/>
  <c r="N185" i="16"/>
  <c r="L185" i="16"/>
  <c r="J185" i="16"/>
  <c r="H185" i="16"/>
  <c r="F185" i="16"/>
  <c r="D185" i="16"/>
  <c r="B185" i="16"/>
  <c r="A185" i="16"/>
  <c r="Y185" i="16" s="1"/>
  <c r="W184" i="16"/>
  <c r="S184" i="16"/>
  <c r="O184" i="16"/>
  <c r="K184" i="16"/>
  <c r="G184" i="16"/>
  <c r="C184" i="16"/>
  <c r="A184" i="16"/>
  <c r="V184" i="16" s="1"/>
  <c r="X183" i="16"/>
  <c r="W183" i="16"/>
  <c r="V183" i="16"/>
  <c r="T183" i="16"/>
  <c r="S183" i="16"/>
  <c r="R183" i="16"/>
  <c r="P183" i="16"/>
  <c r="O183" i="16"/>
  <c r="N183" i="16"/>
  <c r="L183" i="16"/>
  <c r="K183" i="16"/>
  <c r="J183" i="16"/>
  <c r="H183" i="16"/>
  <c r="G183" i="16"/>
  <c r="F183" i="16"/>
  <c r="D183" i="16"/>
  <c r="C183" i="16"/>
  <c r="B183" i="16"/>
  <c r="A183" i="16"/>
  <c r="Y183" i="16" s="1"/>
  <c r="A182" i="16"/>
  <c r="M182" i="16" s="1"/>
  <c r="X181" i="16"/>
  <c r="V181" i="16"/>
  <c r="T181" i="16"/>
  <c r="R181" i="16"/>
  <c r="P181" i="16"/>
  <c r="N181" i="16"/>
  <c r="L181" i="16"/>
  <c r="J181" i="16"/>
  <c r="H181" i="16"/>
  <c r="F181" i="16"/>
  <c r="D181" i="16"/>
  <c r="B181" i="16"/>
  <c r="A181" i="16"/>
  <c r="Y181" i="16" s="1"/>
  <c r="W180" i="16"/>
  <c r="S180" i="16"/>
  <c r="O180" i="16"/>
  <c r="K180" i="16"/>
  <c r="G180" i="16"/>
  <c r="C180" i="16"/>
  <c r="A180" i="16"/>
  <c r="V180" i="16" s="1"/>
  <c r="X179" i="16"/>
  <c r="W179" i="16"/>
  <c r="V179" i="16"/>
  <c r="T179" i="16"/>
  <c r="S179" i="16"/>
  <c r="R179" i="16"/>
  <c r="P179" i="16"/>
  <c r="O179" i="16"/>
  <c r="N179" i="16"/>
  <c r="L179" i="16"/>
  <c r="K179" i="16"/>
  <c r="J179" i="16"/>
  <c r="H179" i="16"/>
  <c r="G179" i="16"/>
  <c r="F179" i="16"/>
  <c r="D179" i="16"/>
  <c r="C179" i="16"/>
  <c r="B179" i="16"/>
  <c r="A179" i="16"/>
  <c r="Y179" i="16" s="1"/>
  <c r="Y178" i="16"/>
  <c r="I178" i="16"/>
  <c r="A178" i="16"/>
  <c r="X177" i="16"/>
  <c r="V177" i="16"/>
  <c r="T177" i="16"/>
  <c r="R177" i="16"/>
  <c r="P177" i="16"/>
  <c r="N177" i="16"/>
  <c r="L177" i="16"/>
  <c r="J177" i="16"/>
  <c r="H177" i="16"/>
  <c r="F177" i="16"/>
  <c r="D177" i="16"/>
  <c r="B177" i="16"/>
  <c r="A177" i="16"/>
  <c r="Y177" i="16" s="1"/>
  <c r="W176" i="16"/>
  <c r="S176" i="16"/>
  <c r="O176" i="16"/>
  <c r="K176" i="16"/>
  <c r="G176" i="16"/>
  <c r="C176" i="16"/>
  <c r="A176" i="16"/>
  <c r="V176" i="16" s="1"/>
  <c r="X175" i="16"/>
  <c r="W175" i="16"/>
  <c r="V175" i="16"/>
  <c r="T175" i="16"/>
  <c r="S175" i="16"/>
  <c r="R175" i="16"/>
  <c r="P175" i="16"/>
  <c r="O175" i="16"/>
  <c r="N175" i="16"/>
  <c r="L175" i="16"/>
  <c r="K175" i="16"/>
  <c r="J175" i="16"/>
  <c r="H175" i="16"/>
  <c r="G175" i="16"/>
  <c r="F175" i="16"/>
  <c r="D175" i="16"/>
  <c r="C175" i="16"/>
  <c r="B175" i="16"/>
  <c r="A175" i="16"/>
  <c r="Y175" i="16" s="1"/>
  <c r="A174" i="16"/>
  <c r="M174" i="16" s="1"/>
  <c r="X173" i="16"/>
  <c r="V173" i="16"/>
  <c r="T173" i="16"/>
  <c r="R173" i="16"/>
  <c r="P173" i="16"/>
  <c r="N173" i="16"/>
  <c r="L173" i="16"/>
  <c r="J173" i="16"/>
  <c r="H173" i="16"/>
  <c r="F173" i="16"/>
  <c r="D173" i="16"/>
  <c r="B173" i="16"/>
  <c r="A173" i="16"/>
  <c r="Y173" i="16" s="1"/>
  <c r="W172" i="16"/>
  <c r="S172" i="16"/>
  <c r="O172" i="16"/>
  <c r="K172" i="16"/>
  <c r="G172" i="16"/>
  <c r="C172" i="16"/>
  <c r="A172" i="16"/>
  <c r="V172" i="16" s="1"/>
  <c r="X171" i="16"/>
  <c r="W171" i="16"/>
  <c r="V171" i="16"/>
  <c r="T171" i="16"/>
  <c r="S171" i="16"/>
  <c r="R171" i="16"/>
  <c r="P171" i="16"/>
  <c r="O171" i="16"/>
  <c r="N171" i="16"/>
  <c r="L171" i="16"/>
  <c r="K171" i="16"/>
  <c r="J171" i="16"/>
  <c r="H171" i="16"/>
  <c r="G171" i="16"/>
  <c r="F171" i="16"/>
  <c r="D171" i="16"/>
  <c r="C171" i="16"/>
  <c r="B171" i="16"/>
  <c r="A171" i="16"/>
  <c r="Y171" i="16" s="1"/>
  <c r="Y170" i="16"/>
  <c r="I170" i="16"/>
  <c r="A170" i="16"/>
  <c r="X169" i="16"/>
  <c r="W169" i="16"/>
  <c r="V169" i="16"/>
  <c r="T169" i="16"/>
  <c r="S169" i="16"/>
  <c r="R169" i="16"/>
  <c r="P169" i="16"/>
  <c r="O169" i="16"/>
  <c r="N169" i="16"/>
  <c r="L169" i="16"/>
  <c r="K169" i="16"/>
  <c r="J169" i="16"/>
  <c r="H169" i="16"/>
  <c r="G169" i="16"/>
  <c r="F169" i="16"/>
  <c r="D169" i="16"/>
  <c r="C169" i="16"/>
  <c r="B169" i="16"/>
  <c r="A169" i="16"/>
  <c r="Y169" i="16" s="1"/>
  <c r="W168" i="16"/>
  <c r="S168" i="16"/>
  <c r="O168" i="16"/>
  <c r="K168" i="16"/>
  <c r="G168" i="16"/>
  <c r="C168" i="16"/>
  <c r="A168" i="16"/>
  <c r="V168" i="16" s="1"/>
  <c r="X167" i="16"/>
  <c r="V167" i="16"/>
  <c r="T167" i="16"/>
  <c r="R167" i="16"/>
  <c r="P167" i="16"/>
  <c r="N167" i="16"/>
  <c r="L167" i="16"/>
  <c r="J167" i="16"/>
  <c r="H167" i="16"/>
  <c r="F167" i="16"/>
  <c r="D167" i="16"/>
  <c r="B167" i="16"/>
  <c r="A167" i="16"/>
  <c r="W167" i="16" s="1"/>
  <c r="A166" i="16"/>
  <c r="M166" i="16" s="1"/>
  <c r="X165" i="16"/>
  <c r="W165" i="16"/>
  <c r="V165" i="16"/>
  <c r="T165" i="16"/>
  <c r="S165" i="16"/>
  <c r="R165" i="16"/>
  <c r="P165" i="16"/>
  <c r="O165" i="16"/>
  <c r="N165" i="16"/>
  <c r="L165" i="16"/>
  <c r="K165" i="16"/>
  <c r="J165" i="16"/>
  <c r="H165" i="16"/>
  <c r="G165" i="16"/>
  <c r="F165" i="16"/>
  <c r="D165" i="16"/>
  <c r="C165" i="16"/>
  <c r="B165" i="16"/>
  <c r="A165" i="16"/>
  <c r="Y165" i="16" s="1"/>
  <c r="W164" i="16"/>
  <c r="S164" i="16"/>
  <c r="O164" i="16"/>
  <c r="K164" i="16"/>
  <c r="G164" i="16"/>
  <c r="C164" i="16"/>
  <c r="A164" i="16"/>
  <c r="V164" i="16" s="1"/>
  <c r="X163" i="16"/>
  <c r="V163" i="16"/>
  <c r="T163" i="16"/>
  <c r="R163" i="16"/>
  <c r="P163" i="16"/>
  <c r="N163" i="16"/>
  <c r="L163" i="16"/>
  <c r="J163" i="16"/>
  <c r="H163" i="16"/>
  <c r="F163" i="16"/>
  <c r="D163" i="16"/>
  <c r="B163" i="16"/>
  <c r="A163" i="16"/>
  <c r="W163" i="16" s="1"/>
  <c r="Y162" i="16"/>
  <c r="U162" i="16"/>
  <c r="I162" i="16"/>
  <c r="E162" i="16"/>
  <c r="A162" i="16"/>
  <c r="X161" i="16"/>
  <c r="W161" i="16"/>
  <c r="V161" i="16"/>
  <c r="T161" i="16"/>
  <c r="S161" i="16"/>
  <c r="R161" i="16"/>
  <c r="P161" i="16"/>
  <c r="O161" i="16"/>
  <c r="N161" i="16"/>
  <c r="L161" i="16"/>
  <c r="K161" i="16"/>
  <c r="J161" i="16"/>
  <c r="H161" i="16"/>
  <c r="G161" i="16"/>
  <c r="F161" i="16"/>
  <c r="D161" i="16"/>
  <c r="C161" i="16"/>
  <c r="B161" i="16"/>
  <c r="A161" i="16"/>
  <c r="Y161" i="16" s="1"/>
  <c r="W160" i="16"/>
  <c r="S160" i="16"/>
  <c r="O160" i="16"/>
  <c r="K160" i="16"/>
  <c r="G160" i="16"/>
  <c r="C160" i="16"/>
  <c r="A160" i="16"/>
  <c r="V160" i="16" s="1"/>
  <c r="X159" i="16"/>
  <c r="V159" i="16"/>
  <c r="T159" i="16"/>
  <c r="R159" i="16"/>
  <c r="P159" i="16"/>
  <c r="N159" i="16"/>
  <c r="L159" i="16"/>
  <c r="J159" i="16"/>
  <c r="H159" i="16"/>
  <c r="F159" i="16"/>
  <c r="D159" i="16"/>
  <c r="B159" i="16"/>
  <c r="A159" i="16"/>
  <c r="W159" i="16" s="1"/>
  <c r="U158" i="16"/>
  <c r="M158" i="16"/>
  <c r="E158" i="16"/>
  <c r="A158" i="16"/>
  <c r="X157" i="16"/>
  <c r="V157" i="16"/>
  <c r="T157" i="16"/>
  <c r="R157" i="16"/>
  <c r="P157" i="16"/>
  <c r="N157" i="16"/>
  <c r="L157" i="16"/>
  <c r="J157" i="16"/>
  <c r="H157" i="16"/>
  <c r="F157" i="16"/>
  <c r="D157" i="16"/>
  <c r="B157" i="16"/>
  <c r="A157" i="16"/>
  <c r="Y157" i="16" s="1"/>
  <c r="A156" i="16"/>
  <c r="W156" i="16" s="1"/>
  <c r="X155" i="16"/>
  <c r="V155" i="16"/>
  <c r="T155" i="16"/>
  <c r="R155" i="16"/>
  <c r="P155" i="16"/>
  <c r="O155" i="16"/>
  <c r="N155" i="16"/>
  <c r="L155" i="16"/>
  <c r="K155" i="16"/>
  <c r="J155" i="16"/>
  <c r="H155" i="16"/>
  <c r="G155" i="16"/>
  <c r="F155" i="16"/>
  <c r="D155" i="16"/>
  <c r="C155" i="16"/>
  <c r="B155" i="16"/>
  <c r="A155" i="16"/>
  <c r="W155" i="16" s="1"/>
  <c r="U154" i="16"/>
  <c r="M154" i="16"/>
  <c r="E154" i="16"/>
  <c r="A154" i="16"/>
  <c r="X153" i="16"/>
  <c r="V153" i="16"/>
  <c r="T153" i="16"/>
  <c r="R153" i="16"/>
  <c r="P153" i="16"/>
  <c r="N153" i="16"/>
  <c r="L153" i="16"/>
  <c r="J153" i="16"/>
  <c r="H153" i="16"/>
  <c r="F153" i="16"/>
  <c r="D153" i="16"/>
  <c r="B153" i="16"/>
  <c r="A153" i="16"/>
  <c r="Y153" i="16" s="1"/>
  <c r="A152" i="16"/>
  <c r="W152" i="16" s="1"/>
  <c r="X151" i="16"/>
  <c r="V151" i="16"/>
  <c r="T151" i="16"/>
  <c r="R151" i="16"/>
  <c r="P151" i="16"/>
  <c r="O151" i="16"/>
  <c r="N151" i="16"/>
  <c r="L151" i="16"/>
  <c r="K151" i="16"/>
  <c r="J151" i="16"/>
  <c r="H151" i="16"/>
  <c r="G151" i="16"/>
  <c r="F151" i="16"/>
  <c r="D151" i="16"/>
  <c r="C151" i="16"/>
  <c r="B151" i="16"/>
  <c r="A151" i="16"/>
  <c r="W151" i="16" s="1"/>
  <c r="U150" i="16"/>
  <c r="M150" i="16"/>
  <c r="E150" i="16"/>
  <c r="A150" i="16"/>
  <c r="X149" i="16"/>
  <c r="V149" i="16"/>
  <c r="T149" i="16"/>
  <c r="R149" i="16"/>
  <c r="P149" i="16"/>
  <c r="N149" i="16"/>
  <c r="L149" i="16"/>
  <c r="J149" i="16"/>
  <c r="H149" i="16"/>
  <c r="F149" i="16"/>
  <c r="D149" i="16"/>
  <c r="B149" i="16"/>
  <c r="A149" i="16"/>
  <c r="Y149" i="16" s="1"/>
  <c r="A148" i="16"/>
  <c r="W148" i="16" s="1"/>
  <c r="X147" i="16"/>
  <c r="V147" i="16"/>
  <c r="T147" i="16"/>
  <c r="R147" i="16"/>
  <c r="P147" i="16"/>
  <c r="N147" i="16"/>
  <c r="L147" i="16"/>
  <c r="J147" i="16"/>
  <c r="H147" i="16"/>
  <c r="F147" i="16"/>
  <c r="D147" i="16"/>
  <c r="C147" i="16"/>
  <c r="B147" i="16"/>
  <c r="A147" i="16"/>
  <c r="W147" i="16" s="1"/>
  <c r="W146" i="16"/>
  <c r="S146" i="16"/>
  <c r="O146" i="16"/>
  <c r="K146" i="16"/>
  <c r="G146" i="16"/>
  <c r="C146" i="16"/>
  <c r="A146" i="16"/>
  <c r="U146" i="16" s="1"/>
  <c r="X145" i="16"/>
  <c r="V145" i="16"/>
  <c r="T145" i="16"/>
  <c r="R145" i="16"/>
  <c r="P145" i="16"/>
  <c r="N145" i="16"/>
  <c r="L145" i="16"/>
  <c r="J145" i="16"/>
  <c r="H145" i="16"/>
  <c r="F145" i="16"/>
  <c r="D145" i="16"/>
  <c r="B145" i="16"/>
  <c r="A145" i="16"/>
  <c r="Y145" i="16" s="1"/>
  <c r="W144" i="16"/>
  <c r="S144" i="16"/>
  <c r="O144" i="16"/>
  <c r="K144" i="16"/>
  <c r="G144" i="16"/>
  <c r="E144" i="16"/>
  <c r="C144" i="16"/>
  <c r="A144" i="16"/>
  <c r="X143" i="16"/>
  <c r="V143" i="16"/>
  <c r="T143" i="16"/>
  <c r="R143" i="16"/>
  <c r="P143" i="16"/>
  <c r="N143" i="16"/>
  <c r="L143" i="16"/>
  <c r="J143" i="16"/>
  <c r="H143" i="16"/>
  <c r="F143" i="16"/>
  <c r="D143" i="16"/>
  <c r="B143" i="16"/>
  <c r="A143" i="16"/>
  <c r="W143" i="16" s="1"/>
  <c r="W142" i="16"/>
  <c r="S142" i="16"/>
  <c r="O142" i="16"/>
  <c r="K142" i="16"/>
  <c r="G142" i="16"/>
  <c r="C142" i="16"/>
  <c r="A142" i="16"/>
  <c r="U142" i="16" s="1"/>
  <c r="X141" i="16"/>
  <c r="V141" i="16"/>
  <c r="T141" i="16"/>
  <c r="R141" i="16"/>
  <c r="P141" i="16"/>
  <c r="N141" i="16"/>
  <c r="L141" i="16"/>
  <c r="J141" i="16"/>
  <c r="H141" i="16"/>
  <c r="F141" i="16"/>
  <c r="D141" i="16"/>
  <c r="B141" i="16"/>
  <c r="A141" i="16"/>
  <c r="Y141" i="16" s="1"/>
  <c r="W140" i="16"/>
  <c r="U140" i="16"/>
  <c r="S140" i="16"/>
  <c r="O140" i="16"/>
  <c r="M140" i="16"/>
  <c r="K140" i="16"/>
  <c r="G140" i="16"/>
  <c r="E140" i="16"/>
  <c r="C140" i="16"/>
  <c r="A140" i="16"/>
  <c r="X139" i="16"/>
  <c r="V139" i="16"/>
  <c r="T139" i="16"/>
  <c r="R139" i="16"/>
  <c r="P139" i="16"/>
  <c r="N139" i="16"/>
  <c r="L139" i="16"/>
  <c r="J139" i="16"/>
  <c r="H139" i="16"/>
  <c r="F139" i="16"/>
  <c r="D139" i="16"/>
  <c r="B139" i="16"/>
  <c r="A139" i="16"/>
  <c r="W139" i="16" s="1"/>
  <c r="W138" i="16"/>
  <c r="S138" i="16"/>
  <c r="O138" i="16"/>
  <c r="K138" i="16"/>
  <c r="G138" i="16"/>
  <c r="C138" i="16"/>
  <c r="A138" i="16"/>
  <c r="U138" i="16" s="1"/>
  <c r="X137" i="16"/>
  <c r="V137" i="16"/>
  <c r="T137" i="16"/>
  <c r="R137" i="16"/>
  <c r="P137" i="16"/>
  <c r="N137" i="16"/>
  <c r="L137" i="16"/>
  <c r="J137" i="16"/>
  <c r="H137" i="16"/>
  <c r="F137" i="16"/>
  <c r="D137" i="16"/>
  <c r="B137" i="16"/>
  <c r="A137" i="16"/>
  <c r="Y137" i="16" s="1"/>
  <c r="A136" i="16"/>
  <c r="X136" i="16" s="1"/>
  <c r="X135" i="16"/>
  <c r="W135" i="16"/>
  <c r="V135" i="16"/>
  <c r="T135" i="16"/>
  <c r="S135" i="16"/>
  <c r="R135" i="16"/>
  <c r="P135" i="16"/>
  <c r="O135" i="16"/>
  <c r="N135" i="16"/>
  <c r="L135" i="16"/>
  <c r="K135" i="16"/>
  <c r="J135" i="16"/>
  <c r="H135" i="16"/>
  <c r="G135" i="16"/>
  <c r="F135" i="16"/>
  <c r="D135" i="16"/>
  <c r="C135" i="16"/>
  <c r="B135" i="16"/>
  <c r="A135" i="16"/>
  <c r="Y135" i="16" s="1"/>
  <c r="W134" i="16"/>
  <c r="S134" i="16"/>
  <c r="O134" i="16"/>
  <c r="K134" i="16"/>
  <c r="G134" i="16"/>
  <c r="C134" i="16"/>
  <c r="A134" i="16"/>
  <c r="X134" i="16" s="1"/>
  <c r="X133" i="16"/>
  <c r="V133" i="16"/>
  <c r="T133" i="16"/>
  <c r="R133" i="16"/>
  <c r="P133" i="16"/>
  <c r="N133" i="16"/>
  <c r="L133" i="16"/>
  <c r="J133" i="16"/>
  <c r="H133" i="16"/>
  <c r="F133" i="16"/>
  <c r="D133" i="16"/>
  <c r="B133" i="16"/>
  <c r="A133" i="16"/>
  <c r="Y133" i="16" s="1"/>
  <c r="A132" i="16"/>
  <c r="V132" i="16" s="1"/>
  <c r="X131" i="16"/>
  <c r="V131" i="16"/>
  <c r="T131" i="16"/>
  <c r="R131" i="16"/>
  <c r="P131" i="16"/>
  <c r="N131" i="16"/>
  <c r="L131" i="16"/>
  <c r="J131" i="16"/>
  <c r="H131" i="16"/>
  <c r="F131" i="16"/>
  <c r="D131" i="16"/>
  <c r="C131" i="16"/>
  <c r="B131" i="16"/>
  <c r="A131" i="16"/>
  <c r="W131" i="16" s="1"/>
  <c r="W130" i="16"/>
  <c r="S130" i="16"/>
  <c r="O130" i="16"/>
  <c r="K130" i="16"/>
  <c r="G130" i="16"/>
  <c r="C130" i="16"/>
  <c r="A130" i="16"/>
  <c r="X130" i="16" s="1"/>
  <c r="X129" i="16"/>
  <c r="V129" i="16"/>
  <c r="T129" i="16"/>
  <c r="R129" i="16"/>
  <c r="P129" i="16"/>
  <c r="N129" i="16"/>
  <c r="L129" i="16"/>
  <c r="J129" i="16"/>
  <c r="H129" i="16"/>
  <c r="F129" i="16"/>
  <c r="D129" i="16"/>
  <c r="B129" i="16"/>
  <c r="A129" i="16"/>
  <c r="Y129" i="16" s="1"/>
  <c r="A128" i="16"/>
  <c r="V128" i="16" s="1"/>
  <c r="X127" i="16"/>
  <c r="V127" i="16"/>
  <c r="T127" i="16"/>
  <c r="R127" i="16"/>
  <c r="P127" i="16"/>
  <c r="N127" i="16"/>
  <c r="L127" i="16"/>
  <c r="J127" i="16"/>
  <c r="H127" i="16"/>
  <c r="F127" i="16"/>
  <c r="D127" i="16"/>
  <c r="B127" i="16"/>
  <c r="A127" i="16"/>
  <c r="W127" i="16" s="1"/>
  <c r="W126" i="16"/>
  <c r="S126" i="16"/>
  <c r="O126" i="16"/>
  <c r="K126" i="16"/>
  <c r="G126" i="16"/>
  <c r="C126" i="16"/>
  <c r="A126" i="16"/>
  <c r="X126" i="16" s="1"/>
  <c r="X125" i="16"/>
  <c r="V125" i="16"/>
  <c r="T125" i="16"/>
  <c r="R125" i="16"/>
  <c r="P125" i="16"/>
  <c r="N125" i="16"/>
  <c r="L125" i="16"/>
  <c r="J125" i="16"/>
  <c r="H125" i="16"/>
  <c r="F125" i="16"/>
  <c r="D125" i="16"/>
  <c r="B125" i="16"/>
  <c r="A125" i="16"/>
  <c r="Y125" i="16" s="1"/>
  <c r="A124" i="16"/>
  <c r="M124" i="16" s="1"/>
  <c r="X123" i="16"/>
  <c r="V123" i="16"/>
  <c r="T123" i="16"/>
  <c r="R123" i="16"/>
  <c r="P123" i="16"/>
  <c r="N123" i="16"/>
  <c r="L123" i="16"/>
  <c r="J123" i="16"/>
  <c r="H123" i="16"/>
  <c r="F123" i="16"/>
  <c r="D123" i="16"/>
  <c r="B123" i="16"/>
  <c r="A123" i="16"/>
  <c r="W123" i="16" s="1"/>
  <c r="W122" i="16"/>
  <c r="S122" i="16"/>
  <c r="O122" i="16"/>
  <c r="K122" i="16"/>
  <c r="G122" i="16"/>
  <c r="C122" i="16"/>
  <c r="A122" i="16"/>
  <c r="X122" i="16" s="1"/>
  <c r="X121" i="16"/>
  <c r="V121" i="16"/>
  <c r="T121" i="16"/>
  <c r="R121" i="16"/>
  <c r="P121" i="16"/>
  <c r="N121" i="16"/>
  <c r="L121" i="16"/>
  <c r="J121" i="16"/>
  <c r="H121" i="16"/>
  <c r="F121" i="16"/>
  <c r="D121" i="16"/>
  <c r="B121" i="16"/>
  <c r="A121" i="16"/>
  <c r="Y121" i="16" s="1"/>
  <c r="Y120" i="16"/>
  <c r="U120" i="16"/>
  <c r="Q120" i="16"/>
  <c r="I120" i="16"/>
  <c r="E120" i="16"/>
  <c r="C120" i="16"/>
  <c r="A120" i="16"/>
  <c r="X119" i="16"/>
  <c r="V119" i="16"/>
  <c r="T119" i="16"/>
  <c r="R119" i="16"/>
  <c r="P119" i="16"/>
  <c r="N119" i="16"/>
  <c r="L119" i="16"/>
  <c r="J119" i="16"/>
  <c r="H119" i="16"/>
  <c r="F119" i="16"/>
  <c r="D119" i="16"/>
  <c r="B119" i="16"/>
  <c r="A119" i="16"/>
  <c r="W119" i="16" s="1"/>
  <c r="A118" i="16"/>
  <c r="X117" i="16"/>
  <c r="V117" i="16"/>
  <c r="T117" i="16"/>
  <c r="R117" i="16"/>
  <c r="P117" i="16"/>
  <c r="N117" i="16"/>
  <c r="L117" i="16"/>
  <c r="J117" i="16"/>
  <c r="H117" i="16"/>
  <c r="F117" i="16"/>
  <c r="D117" i="16"/>
  <c r="B117" i="16"/>
  <c r="A117" i="16"/>
  <c r="Y117" i="16" s="1"/>
  <c r="W116" i="16"/>
  <c r="U116" i="16"/>
  <c r="S116" i="16"/>
  <c r="O116" i="16"/>
  <c r="M116" i="16"/>
  <c r="K116" i="16"/>
  <c r="G116" i="16"/>
  <c r="E116" i="16"/>
  <c r="C116" i="16"/>
  <c r="A116" i="16"/>
  <c r="X115" i="16"/>
  <c r="V115" i="16"/>
  <c r="T115" i="16"/>
  <c r="R115" i="16"/>
  <c r="P115" i="16"/>
  <c r="N115" i="16"/>
  <c r="L115" i="16"/>
  <c r="J115" i="16"/>
  <c r="H115" i="16"/>
  <c r="F115" i="16"/>
  <c r="D115" i="16"/>
  <c r="B115" i="16"/>
  <c r="A115" i="16"/>
  <c r="W115" i="16" s="1"/>
  <c r="A114" i="16"/>
  <c r="X113" i="16"/>
  <c r="V113" i="16"/>
  <c r="T113" i="16"/>
  <c r="R113" i="16"/>
  <c r="P113" i="16"/>
  <c r="N113" i="16"/>
  <c r="L113" i="16"/>
  <c r="J113" i="16"/>
  <c r="H113" i="16"/>
  <c r="F113" i="16"/>
  <c r="D113" i="16"/>
  <c r="B113" i="16"/>
  <c r="A113" i="16"/>
  <c r="Y113" i="16" s="1"/>
  <c r="W112" i="16"/>
  <c r="U112" i="16"/>
  <c r="S112" i="16"/>
  <c r="O112" i="16"/>
  <c r="M112" i="16"/>
  <c r="K112" i="16"/>
  <c r="G112" i="16"/>
  <c r="E112" i="16"/>
  <c r="C112" i="16"/>
  <c r="A112" i="16"/>
  <c r="X111" i="16"/>
  <c r="V111" i="16"/>
  <c r="T111" i="16"/>
  <c r="R111" i="16"/>
  <c r="P111" i="16"/>
  <c r="N111" i="16"/>
  <c r="L111" i="16"/>
  <c r="J111" i="16"/>
  <c r="H111" i="16"/>
  <c r="F111" i="16"/>
  <c r="D111" i="16"/>
  <c r="B111" i="16"/>
  <c r="A111" i="16"/>
  <c r="W111" i="16" s="1"/>
  <c r="I110" i="16"/>
  <c r="B110" i="16"/>
  <c r="A110" i="16"/>
  <c r="U110" i="16" s="1"/>
  <c r="X109" i="16"/>
  <c r="W109" i="16"/>
  <c r="V109" i="16"/>
  <c r="T109" i="16"/>
  <c r="S109" i="16"/>
  <c r="R109" i="16"/>
  <c r="P109" i="16"/>
  <c r="O109" i="16"/>
  <c r="N109" i="16"/>
  <c r="L109" i="16"/>
  <c r="K109" i="16"/>
  <c r="J109" i="16"/>
  <c r="H109" i="16"/>
  <c r="G109" i="16"/>
  <c r="F109" i="16"/>
  <c r="D109" i="16"/>
  <c r="C109" i="16"/>
  <c r="B109" i="16"/>
  <c r="A109" i="16"/>
  <c r="Y109" i="16" s="1"/>
  <c r="T108" i="16"/>
  <c r="P108" i="16"/>
  <c r="L108" i="16"/>
  <c r="H108" i="16"/>
  <c r="D108" i="16"/>
  <c r="A108" i="16"/>
  <c r="W108" i="16" s="1"/>
  <c r="A107" i="16"/>
  <c r="X107" i="16" s="1"/>
  <c r="V106" i="16"/>
  <c r="R106" i="16"/>
  <c r="N106" i="16"/>
  <c r="J106" i="16"/>
  <c r="F106" i="16"/>
  <c r="B106" i="16"/>
  <c r="A106" i="16"/>
  <c r="Y106" i="16" s="1"/>
  <c r="X105" i="16"/>
  <c r="W105" i="16"/>
  <c r="V105" i="16"/>
  <c r="T105" i="16"/>
  <c r="S105" i="16"/>
  <c r="R105" i="16"/>
  <c r="P105" i="16"/>
  <c r="O105" i="16"/>
  <c r="N105" i="16"/>
  <c r="L105" i="16"/>
  <c r="K105" i="16"/>
  <c r="J105" i="16"/>
  <c r="H105" i="16"/>
  <c r="G105" i="16"/>
  <c r="F105" i="16"/>
  <c r="D105" i="16"/>
  <c r="C105" i="16"/>
  <c r="B105" i="16"/>
  <c r="A105" i="16"/>
  <c r="Y105" i="16" s="1"/>
  <c r="X104" i="16"/>
  <c r="T104" i="16"/>
  <c r="P104" i="16"/>
  <c r="L104" i="16"/>
  <c r="H104" i="16"/>
  <c r="D104" i="16"/>
  <c r="A104" i="16"/>
  <c r="W104" i="16" s="1"/>
  <c r="A103" i="16"/>
  <c r="X103" i="16" s="1"/>
  <c r="V102" i="16"/>
  <c r="R102" i="16"/>
  <c r="N102" i="16"/>
  <c r="J102" i="16"/>
  <c r="F102" i="16"/>
  <c r="B102" i="16"/>
  <c r="A102" i="16"/>
  <c r="Y102" i="16" s="1"/>
  <c r="X101" i="16"/>
  <c r="W101" i="16"/>
  <c r="V101" i="16"/>
  <c r="T101" i="16"/>
  <c r="S101" i="16"/>
  <c r="R101" i="16"/>
  <c r="P101" i="16"/>
  <c r="O101" i="16"/>
  <c r="N101" i="16"/>
  <c r="L101" i="16"/>
  <c r="K101" i="16"/>
  <c r="J101" i="16"/>
  <c r="H101" i="16"/>
  <c r="G101" i="16"/>
  <c r="F101" i="16"/>
  <c r="D101" i="16"/>
  <c r="C101" i="16"/>
  <c r="B101" i="16"/>
  <c r="A101" i="16"/>
  <c r="Y101" i="16" s="1"/>
  <c r="X100" i="16"/>
  <c r="T100" i="16"/>
  <c r="P100" i="16"/>
  <c r="L100" i="16"/>
  <c r="H100" i="16"/>
  <c r="D100" i="16"/>
  <c r="A100" i="16"/>
  <c r="W100" i="16" s="1"/>
  <c r="A99" i="16"/>
  <c r="X99" i="16" s="1"/>
  <c r="V98" i="16"/>
  <c r="R98" i="16"/>
  <c r="N98" i="16"/>
  <c r="J98" i="16"/>
  <c r="F98" i="16"/>
  <c r="B98" i="16"/>
  <c r="A98" i="16"/>
  <c r="Y98" i="16" s="1"/>
  <c r="X97" i="16"/>
  <c r="W97" i="16"/>
  <c r="V97" i="16"/>
  <c r="T97" i="16"/>
  <c r="S97" i="16"/>
  <c r="R97" i="16"/>
  <c r="P97" i="16"/>
  <c r="O97" i="16"/>
  <c r="N97" i="16"/>
  <c r="L97" i="16"/>
  <c r="K97" i="16"/>
  <c r="J97" i="16"/>
  <c r="H97" i="16"/>
  <c r="G97" i="16"/>
  <c r="F97" i="16"/>
  <c r="D97" i="16"/>
  <c r="C97" i="16"/>
  <c r="B97" i="16"/>
  <c r="A97" i="16"/>
  <c r="Y97" i="16" s="1"/>
  <c r="X96" i="16"/>
  <c r="T96" i="16"/>
  <c r="P96" i="16"/>
  <c r="L96" i="16"/>
  <c r="H96" i="16"/>
  <c r="D96" i="16"/>
  <c r="A96" i="16"/>
  <c r="W96" i="16" s="1"/>
  <c r="A95" i="16"/>
  <c r="X95" i="16" s="1"/>
  <c r="V94" i="16"/>
  <c r="R94" i="16"/>
  <c r="N94" i="16"/>
  <c r="J94" i="16"/>
  <c r="F94" i="16"/>
  <c r="B94" i="16"/>
  <c r="A94" i="16"/>
  <c r="Y94" i="16" s="1"/>
  <c r="X93" i="16"/>
  <c r="W93" i="16"/>
  <c r="V93" i="16"/>
  <c r="T93" i="16"/>
  <c r="S93" i="16"/>
  <c r="R93" i="16"/>
  <c r="P93" i="16"/>
  <c r="O93" i="16"/>
  <c r="N93" i="16"/>
  <c r="L93" i="16"/>
  <c r="K93" i="16"/>
  <c r="J93" i="16"/>
  <c r="H93" i="16"/>
  <c r="G93" i="16"/>
  <c r="F93" i="16"/>
  <c r="D93" i="16"/>
  <c r="C93" i="16"/>
  <c r="B93" i="16"/>
  <c r="A93" i="16"/>
  <c r="Y93" i="16" s="1"/>
  <c r="X92" i="16"/>
  <c r="T92" i="16"/>
  <c r="P92" i="16"/>
  <c r="L92" i="16"/>
  <c r="H92" i="16"/>
  <c r="D92" i="16"/>
  <c r="A92" i="16"/>
  <c r="W92" i="16" s="1"/>
  <c r="A91" i="16"/>
  <c r="X91" i="16" s="1"/>
  <c r="V90" i="16"/>
  <c r="R90" i="16"/>
  <c r="N90" i="16"/>
  <c r="J90" i="16"/>
  <c r="F90" i="16"/>
  <c r="B90" i="16"/>
  <c r="A90" i="16"/>
  <c r="Y90" i="16" s="1"/>
  <c r="X89" i="16"/>
  <c r="W89" i="16"/>
  <c r="V89" i="16"/>
  <c r="T89" i="16"/>
  <c r="S89" i="16"/>
  <c r="R89" i="16"/>
  <c r="P89" i="16"/>
  <c r="O89" i="16"/>
  <c r="N89" i="16"/>
  <c r="L89" i="16"/>
  <c r="K89" i="16"/>
  <c r="J89" i="16"/>
  <c r="H89" i="16"/>
  <c r="G89" i="16"/>
  <c r="F89" i="16"/>
  <c r="D89" i="16"/>
  <c r="C89" i="16"/>
  <c r="B89" i="16"/>
  <c r="A89" i="16"/>
  <c r="Y89" i="16" s="1"/>
  <c r="X88" i="16"/>
  <c r="T88" i="16"/>
  <c r="P88" i="16"/>
  <c r="L88" i="16"/>
  <c r="H88" i="16"/>
  <c r="D88" i="16"/>
  <c r="A88" i="16"/>
  <c r="W88" i="16" s="1"/>
  <c r="A87" i="16"/>
  <c r="X87" i="16" s="1"/>
  <c r="V86" i="16"/>
  <c r="R86" i="16"/>
  <c r="N86" i="16"/>
  <c r="J86" i="16"/>
  <c r="F86" i="16"/>
  <c r="B86" i="16"/>
  <c r="A86" i="16"/>
  <c r="Y86" i="16" s="1"/>
  <c r="X85" i="16"/>
  <c r="W85" i="16"/>
  <c r="V85" i="16"/>
  <c r="T85" i="16"/>
  <c r="S85" i="16"/>
  <c r="R85" i="16"/>
  <c r="P85" i="16"/>
  <c r="O85" i="16"/>
  <c r="N85" i="16"/>
  <c r="L85" i="16"/>
  <c r="K85" i="16"/>
  <c r="J85" i="16"/>
  <c r="H85" i="16"/>
  <c r="G85" i="16"/>
  <c r="F85" i="16"/>
  <c r="D85" i="16"/>
  <c r="C85" i="16"/>
  <c r="B85" i="16"/>
  <c r="A85" i="16"/>
  <c r="Y85" i="16" s="1"/>
  <c r="X84" i="16"/>
  <c r="T84" i="16"/>
  <c r="P84" i="16"/>
  <c r="L84" i="16"/>
  <c r="H84" i="16"/>
  <c r="D84" i="16"/>
  <c r="A84" i="16"/>
  <c r="W84" i="16" s="1"/>
  <c r="A83" i="16"/>
  <c r="X83" i="16" s="1"/>
  <c r="V82" i="16"/>
  <c r="R82" i="16"/>
  <c r="N82" i="16"/>
  <c r="J82" i="16"/>
  <c r="F82" i="16"/>
  <c r="B82" i="16"/>
  <c r="A82" i="16"/>
  <c r="Y82" i="16" s="1"/>
  <c r="X81" i="16"/>
  <c r="W81" i="16"/>
  <c r="V81" i="16"/>
  <c r="T81" i="16"/>
  <c r="S81" i="16"/>
  <c r="R81" i="16"/>
  <c r="P81" i="16"/>
  <c r="O81" i="16"/>
  <c r="N81" i="16"/>
  <c r="L81" i="16"/>
  <c r="K81" i="16"/>
  <c r="J81" i="16"/>
  <c r="H81" i="16"/>
  <c r="G81" i="16"/>
  <c r="F81" i="16"/>
  <c r="D81" i="16"/>
  <c r="C81" i="16"/>
  <c r="B81" i="16"/>
  <c r="A81" i="16"/>
  <c r="Y81" i="16" s="1"/>
  <c r="X80" i="16"/>
  <c r="T80" i="16"/>
  <c r="P80" i="16"/>
  <c r="L80" i="16"/>
  <c r="H80" i="16"/>
  <c r="D80" i="16"/>
  <c r="A80" i="16"/>
  <c r="W80" i="16" s="1"/>
  <c r="A79" i="16"/>
  <c r="X79" i="16" s="1"/>
  <c r="V78" i="16"/>
  <c r="R78" i="16"/>
  <c r="N78" i="16"/>
  <c r="J78" i="16"/>
  <c r="F78" i="16"/>
  <c r="B78" i="16"/>
  <c r="A78" i="16"/>
  <c r="Y78" i="16" s="1"/>
  <c r="X77" i="16"/>
  <c r="W77" i="16"/>
  <c r="V77" i="16"/>
  <c r="T77" i="16"/>
  <c r="S77" i="16"/>
  <c r="R77" i="16"/>
  <c r="P77" i="16"/>
  <c r="O77" i="16"/>
  <c r="N77" i="16"/>
  <c r="L77" i="16"/>
  <c r="K77" i="16"/>
  <c r="J77" i="16"/>
  <c r="H77" i="16"/>
  <c r="G77" i="16"/>
  <c r="F77" i="16"/>
  <c r="D77" i="16"/>
  <c r="C77" i="16"/>
  <c r="B77" i="16"/>
  <c r="A77" i="16"/>
  <c r="Y77" i="16" s="1"/>
  <c r="X76" i="16"/>
  <c r="T76" i="16"/>
  <c r="P76" i="16"/>
  <c r="L76" i="16"/>
  <c r="H76" i="16"/>
  <c r="D76" i="16"/>
  <c r="A76" i="16"/>
  <c r="W76" i="16" s="1"/>
  <c r="A75" i="16"/>
  <c r="X75" i="16" s="1"/>
  <c r="V74" i="16"/>
  <c r="R74" i="16"/>
  <c r="N74" i="16"/>
  <c r="J74" i="16"/>
  <c r="F74" i="16"/>
  <c r="B74" i="16"/>
  <c r="A74" i="16"/>
  <c r="Y74" i="16" s="1"/>
  <c r="X73" i="16"/>
  <c r="W73" i="16"/>
  <c r="V73" i="16"/>
  <c r="T73" i="16"/>
  <c r="S73" i="16"/>
  <c r="R73" i="16"/>
  <c r="P73" i="16"/>
  <c r="O73" i="16"/>
  <c r="N73" i="16"/>
  <c r="L73" i="16"/>
  <c r="K73" i="16"/>
  <c r="J73" i="16"/>
  <c r="H73" i="16"/>
  <c r="G73" i="16"/>
  <c r="F73" i="16"/>
  <c r="D73" i="16"/>
  <c r="C73" i="16"/>
  <c r="B73" i="16"/>
  <c r="A73" i="16"/>
  <c r="Y73" i="16" s="1"/>
  <c r="X72" i="16"/>
  <c r="T72" i="16"/>
  <c r="P72" i="16"/>
  <c r="L72" i="16"/>
  <c r="H72" i="16"/>
  <c r="D72" i="16"/>
  <c r="A72" i="16"/>
  <c r="W72" i="16" s="1"/>
  <c r="U71" i="16"/>
  <c r="M71" i="16"/>
  <c r="I71" i="16"/>
  <c r="E71" i="16"/>
  <c r="A71" i="16"/>
  <c r="V70" i="16"/>
  <c r="R70" i="16"/>
  <c r="N70" i="16"/>
  <c r="J70" i="16"/>
  <c r="F70" i="16"/>
  <c r="B70" i="16"/>
  <c r="A70" i="16"/>
  <c r="Y70" i="16" s="1"/>
  <c r="X69" i="16"/>
  <c r="W69" i="16"/>
  <c r="V69" i="16"/>
  <c r="T69" i="16"/>
  <c r="S69" i="16"/>
  <c r="R69" i="16"/>
  <c r="P69" i="16"/>
  <c r="O69" i="16"/>
  <c r="N69" i="16"/>
  <c r="L69" i="16"/>
  <c r="K69" i="16"/>
  <c r="J69" i="16"/>
  <c r="H69" i="16"/>
  <c r="G69" i="16"/>
  <c r="F69" i="16"/>
  <c r="D69" i="16"/>
  <c r="C69" i="16"/>
  <c r="B69" i="16"/>
  <c r="A69" i="16"/>
  <c r="Y69" i="16" s="1"/>
  <c r="X68" i="16"/>
  <c r="T68" i="16"/>
  <c r="P68" i="16"/>
  <c r="L68" i="16"/>
  <c r="K68" i="16"/>
  <c r="H68" i="16"/>
  <c r="G68" i="16"/>
  <c r="D68" i="16"/>
  <c r="C68" i="16"/>
  <c r="A68" i="16"/>
  <c r="W68" i="16" s="1"/>
  <c r="Y67" i="16"/>
  <c r="I67" i="16"/>
  <c r="A67" i="16"/>
  <c r="M67" i="16" s="1"/>
  <c r="V66" i="16"/>
  <c r="R66" i="16"/>
  <c r="N66" i="16"/>
  <c r="J66" i="16"/>
  <c r="F66" i="16"/>
  <c r="B66" i="16"/>
  <c r="A66" i="16"/>
  <c r="Y66" i="16" s="1"/>
  <c r="X65" i="16"/>
  <c r="W65" i="16"/>
  <c r="V65" i="16"/>
  <c r="T65" i="16"/>
  <c r="S65" i="16"/>
  <c r="R65" i="16"/>
  <c r="P65" i="16"/>
  <c r="O65" i="16"/>
  <c r="N65" i="16"/>
  <c r="L65" i="16"/>
  <c r="K65" i="16"/>
  <c r="J65" i="16"/>
  <c r="H65" i="16"/>
  <c r="G65" i="16"/>
  <c r="F65" i="16"/>
  <c r="D65" i="16"/>
  <c r="C65" i="16"/>
  <c r="B65" i="16"/>
  <c r="A65" i="16"/>
  <c r="Y65" i="16" s="1"/>
  <c r="X64" i="16"/>
  <c r="T64" i="16"/>
  <c r="P64" i="16"/>
  <c r="L64" i="16"/>
  <c r="H64" i="16"/>
  <c r="D64" i="16"/>
  <c r="A64" i="16"/>
  <c r="W64" i="16" s="1"/>
  <c r="Y63" i="16"/>
  <c r="I63" i="16"/>
  <c r="A63" i="16"/>
  <c r="M63" i="16" s="1"/>
  <c r="V62" i="16"/>
  <c r="R62" i="16"/>
  <c r="N62" i="16"/>
  <c r="J62" i="16"/>
  <c r="F62" i="16"/>
  <c r="B62" i="16"/>
  <c r="A62" i="16"/>
  <c r="Y62" i="16" s="1"/>
  <c r="X61" i="16"/>
  <c r="W61" i="16"/>
  <c r="V61" i="16"/>
  <c r="T61" i="16"/>
  <c r="S61" i="16"/>
  <c r="R61" i="16"/>
  <c r="P61" i="16"/>
  <c r="O61" i="16"/>
  <c r="N61" i="16"/>
  <c r="L61" i="16"/>
  <c r="K61" i="16"/>
  <c r="J61" i="16"/>
  <c r="H61" i="16"/>
  <c r="G61" i="16"/>
  <c r="F61" i="16"/>
  <c r="D61" i="16"/>
  <c r="C61" i="16"/>
  <c r="B61" i="16"/>
  <c r="A61" i="16"/>
  <c r="Y61" i="16" s="1"/>
  <c r="T60" i="16"/>
  <c r="M60" i="16"/>
  <c r="H60" i="16"/>
  <c r="C60" i="16"/>
  <c r="A60" i="16"/>
  <c r="X60" i="16" s="1"/>
  <c r="A59" i="16"/>
  <c r="Y58" i="16"/>
  <c r="W58" i="16"/>
  <c r="U58" i="16"/>
  <c r="S58" i="16"/>
  <c r="R58" i="16"/>
  <c r="O58" i="16"/>
  <c r="N58" i="16"/>
  <c r="M58" i="16"/>
  <c r="J58" i="16"/>
  <c r="I58" i="16"/>
  <c r="G58" i="16"/>
  <c r="E58" i="16"/>
  <c r="C58" i="16"/>
  <c r="B58" i="16"/>
  <c r="A58" i="16"/>
  <c r="X57" i="16"/>
  <c r="W57" i="16"/>
  <c r="V57" i="16"/>
  <c r="T57" i="16"/>
  <c r="S57" i="16"/>
  <c r="R57" i="16"/>
  <c r="P57" i="16"/>
  <c r="O57" i="16"/>
  <c r="N57" i="16"/>
  <c r="L57" i="16"/>
  <c r="K57" i="16"/>
  <c r="J57" i="16"/>
  <c r="H57" i="16"/>
  <c r="G57" i="16"/>
  <c r="F57" i="16"/>
  <c r="D57" i="16"/>
  <c r="C57" i="16"/>
  <c r="B57" i="16"/>
  <c r="A57" i="16"/>
  <c r="Y57" i="16" s="1"/>
  <c r="X56" i="16"/>
  <c r="S56" i="16"/>
  <c r="M56" i="16"/>
  <c r="H56" i="16"/>
  <c r="C56" i="16"/>
  <c r="A56" i="16"/>
  <c r="Y56" i="16" s="1"/>
  <c r="X55" i="16"/>
  <c r="W55" i="16"/>
  <c r="V55" i="16"/>
  <c r="T55" i="16"/>
  <c r="S55" i="16"/>
  <c r="R55" i="16"/>
  <c r="P55" i="16"/>
  <c r="O55" i="16"/>
  <c r="N55" i="16"/>
  <c r="L55" i="16"/>
  <c r="K55" i="16"/>
  <c r="J55" i="16"/>
  <c r="H55" i="16"/>
  <c r="G55" i="16"/>
  <c r="F55" i="16"/>
  <c r="D55" i="16"/>
  <c r="C55" i="16"/>
  <c r="B55" i="16"/>
  <c r="A55" i="16"/>
  <c r="Y55" i="16" s="1"/>
  <c r="A54" i="16"/>
  <c r="X54" i="16" s="1"/>
  <c r="V53" i="16"/>
  <c r="R53" i="16"/>
  <c r="N53" i="16"/>
  <c r="J53" i="16"/>
  <c r="F53" i="16"/>
  <c r="B53" i="16"/>
  <c r="A53" i="16"/>
  <c r="Y53" i="16" s="1"/>
  <c r="W52" i="16"/>
  <c r="S52" i="16"/>
  <c r="O52" i="16"/>
  <c r="K52" i="16"/>
  <c r="G52" i="16"/>
  <c r="C52" i="16"/>
  <c r="B52" i="16"/>
  <c r="A52" i="16"/>
  <c r="V52" i="16" s="1"/>
  <c r="X51" i="16"/>
  <c r="W51" i="16"/>
  <c r="V51" i="16"/>
  <c r="T51" i="16"/>
  <c r="S51" i="16"/>
  <c r="R51" i="16"/>
  <c r="P51" i="16"/>
  <c r="O51" i="16"/>
  <c r="N51" i="16"/>
  <c r="L51" i="16"/>
  <c r="K51" i="16"/>
  <c r="J51" i="16"/>
  <c r="H51" i="16"/>
  <c r="G51" i="16"/>
  <c r="F51" i="16"/>
  <c r="D51" i="16"/>
  <c r="C51" i="16"/>
  <c r="B51" i="16"/>
  <c r="A51" i="16"/>
  <c r="Y51" i="16" s="1"/>
  <c r="A50" i="16"/>
  <c r="X50" i="16" s="1"/>
  <c r="V49" i="16"/>
  <c r="R49" i="16"/>
  <c r="N49" i="16"/>
  <c r="J49" i="16"/>
  <c r="F49" i="16"/>
  <c r="B49" i="16"/>
  <c r="A49" i="16"/>
  <c r="Y49" i="16" s="1"/>
  <c r="W48" i="16"/>
  <c r="S48" i="16"/>
  <c r="O48" i="16"/>
  <c r="K48" i="16"/>
  <c r="J48" i="16"/>
  <c r="G48" i="16"/>
  <c r="F48" i="16"/>
  <c r="C48" i="16"/>
  <c r="B48" i="16"/>
  <c r="A48" i="16"/>
  <c r="V48" i="16" s="1"/>
  <c r="X47" i="16"/>
  <c r="W47" i="16"/>
  <c r="V47" i="16"/>
  <c r="T47" i="16"/>
  <c r="S47" i="16"/>
  <c r="R47" i="16"/>
  <c r="P47" i="16"/>
  <c r="O47" i="16"/>
  <c r="N47" i="16"/>
  <c r="L47" i="16"/>
  <c r="K47" i="16"/>
  <c r="J47" i="16"/>
  <c r="H47" i="16"/>
  <c r="G47" i="16"/>
  <c r="F47" i="16"/>
  <c r="D47" i="16"/>
  <c r="C47" i="16"/>
  <c r="B47" i="16"/>
  <c r="A47" i="16"/>
  <c r="Y47" i="16" s="1"/>
  <c r="A46" i="16"/>
  <c r="X46" i="16" s="1"/>
  <c r="V45" i="16"/>
  <c r="R45" i="16"/>
  <c r="N45" i="16"/>
  <c r="J45" i="16"/>
  <c r="F45" i="16"/>
  <c r="B45" i="16"/>
  <c r="A45" i="16"/>
  <c r="Y45" i="16" s="1"/>
  <c r="W44" i="16"/>
  <c r="S44" i="16"/>
  <c r="R44" i="16"/>
  <c r="O44" i="16"/>
  <c r="N44" i="16"/>
  <c r="K44" i="16"/>
  <c r="J44" i="16"/>
  <c r="G44" i="16"/>
  <c r="F44" i="16"/>
  <c r="C44" i="16"/>
  <c r="B44" i="16"/>
  <c r="A44" i="16"/>
  <c r="V44" i="16" s="1"/>
  <c r="X43" i="16"/>
  <c r="W43" i="16"/>
  <c r="V43" i="16"/>
  <c r="T43" i="16"/>
  <c r="S43" i="16"/>
  <c r="R43" i="16"/>
  <c r="P43" i="16"/>
  <c r="O43" i="16"/>
  <c r="N43" i="16"/>
  <c r="L43" i="16"/>
  <c r="K43" i="16"/>
  <c r="J43" i="16"/>
  <c r="H43" i="16"/>
  <c r="G43" i="16"/>
  <c r="F43" i="16"/>
  <c r="D43" i="16"/>
  <c r="C43" i="16"/>
  <c r="B43" i="16"/>
  <c r="A43" i="16"/>
  <c r="Y43" i="16" s="1"/>
  <c r="A42" i="16"/>
  <c r="X42" i="16" s="1"/>
  <c r="V41" i="16"/>
  <c r="R41" i="16"/>
  <c r="N41" i="16"/>
  <c r="J41" i="16"/>
  <c r="F41" i="16"/>
  <c r="B41" i="16"/>
  <c r="A41" i="16"/>
  <c r="Y41" i="16" s="1"/>
  <c r="W40" i="16"/>
  <c r="V40" i="16"/>
  <c r="S40" i="16"/>
  <c r="R40" i="16"/>
  <c r="O40" i="16"/>
  <c r="N40" i="16"/>
  <c r="K40" i="16"/>
  <c r="J40" i="16"/>
  <c r="G40" i="16"/>
  <c r="F40" i="16"/>
  <c r="C40" i="16"/>
  <c r="B40" i="16"/>
  <c r="A40" i="16"/>
  <c r="Y40" i="16" s="1"/>
  <c r="X39" i="16"/>
  <c r="W39" i="16"/>
  <c r="V39" i="16"/>
  <c r="T39" i="16"/>
  <c r="S39" i="16"/>
  <c r="R39" i="16"/>
  <c r="P39" i="16"/>
  <c r="O39" i="16"/>
  <c r="N39" i="16"/>
  <c r="L39" i="16"/>
  <c r="K39" i="16"/>
  <c r="J39" i="16"/>
  <c r="H39" i="16"/>
  <c r="G39" i="16"/>
  <c r="F39" i="16"/>
  <c r="D39" i="16"/>
  <c r="C39" i="16"/>
  <c r="B39" i="16"/>
  <c r="A39" i="16"/>
  <c r="Y39" i="16" s="1"/>
  <c r="A38" i="16"/>
  <c r="X38" i="16" s="1"/>
  <c r="V37" i="16"/>
  <c r="R37" i="16"/>
  <c r="N37" i="16"/>
  <c r="J37" i="16"/>
  <c r="F37" i="16"/>
  <c r="B37" i="16"/>
  <c r="A37" i="16"/>
  <c r="Y37" i="16" s="1"/>
  <c r="W36" i="16"/>
  <c r="V36" i="16"/>
  <c r="S36" i="16"/>
  <c r="R36" i="16"/>
  <c r="O36" i="16"/>
  <c r="N36" i="16"/>
  <c r="K36" i="16"/>
  <c r="J36" i="16"/>
  <c r="G36" i="16"/>
  <c r="F36" i="16"/>
  <c r="C36" i="16"/>
  <c r="B36" i="16"/>
  <c r="A36" i="16"/>
  <c r="Y36" i="16" s="1"/>
  <c r="X35" i="16"/>
  <c r="W35" i="16"/>
  <c r="V35" i="16"/>
  <c r="T35" i="16"/>
  <c r="S35" i="16"/>
  <c r="R35" i="16"/>
  <c r="P35" i="16"/>
  <c r="O35" i="16"/>
  <c r="N35" i="16"/>
  <c r="L35" i="16"/>
  <c r="K35" i="16"/>
  <c r="J35" i="16"/>
  <c r="H35" i="16"/>
  <c r="G35" i="16"/>
  <c r="F35" i="16"/>
  <c r="D35" i="16"/>
  <c r="C35" i="16"/>
  <c r="B35" i="16"/>
  <c r="A35" i="16"/>
  <c r="Y35" i="16" s="1"/>
  <c r="A34" i="16"/>
  <c r="X34" i="16" s="1"/>
  <c r="V33" i="16"/>
  <c r="R33" i="16"/>
  <c r="N33" i="16"/>
  <c r="J33" i="16"/>
  <c r="F33" i="16"/>
  <c r="B33" i="16"/>
  <c r="A33" i="16"/>
  <c r="Y33" i="16" s="1"/>
  <c r="W32" i="16"/>
  <c r="V32" i="16"/>
  <c r="S32" i="16"/>
  <c r="R32" i="16"/>
  <c r="O32" i="16"/>
  <c r="N32" i="16"/>
  <c r="K32" i="16"/>
  <c r="J32" i="16"/>
  <c r="G32" i="16"/>
  <c r="F32" i="16"/>
  <c r="C32" i="16"/>
  <c r="B32" i="16"/>
  <c r="A32" i="16"/>
  <c r="Y32" i="16" s="1"/>
  <c r="X31" i="16"/>
  <c r="W31" i="16"/>
  <c r="V31" i="16"/>
  <c r="T31" i="16"/>
  <c r="S31" i="16"/>
  <c r="R31" i="16"/>
  <c r="P31" i="16"/>
  <c r="O31" i="16"/>
  <c r="N31" i="16"/>
  <c r="L31" i="16"/>
  <c r="K31" i="16"/>
  <c r="J31" i="16"/>
  <c r="H31" i="16"/>
  <c r="G31" i="16"/>
  <c r="F31" i="16"/>
  <c r="D31" i="16"/>
  <c r="C31" i="16"/>
  <c r="B31" i="16"/>
  <c r="A31" i="16"/>
  <c r="Y31" i="16" s="1"/>
  <c r="A30" i="16"/>
  <c r="X30" i="16" s="1"/>
  <c r="V29" i="16"/>
  <c r="R29" i="16"/>
  <c r="N29" i="16"/>
  <c r="J29" i="16"/>
  <c r="F29" i="16"/>
  <c r="B29" i="16"/>
  <c r="A29" i="16"/>
  <c r="Y29" i="16" s="1"/>
  <c r="W28" i="16"/>
  <c r="V28" i="16"/>
  <c r="S28" i="16"/>
  <c r="R28" i="16"/>
  <c r="O28" i="16"/>
  <c r="N28" i="16"/>
  <c r="K28" i="16"/>
  <c r="J28" i="16"/>
  <c r="G28" i="16"/>
  <c r="F28" i="16"/>
  <c r="C28" i="16"/>
  <c r="B28" i="16"/>
  <c r="A28" i="16"/>
  <c r="Y28" i="16" s="1"/>
  <c r="X27" i="16"/>
  <c r="W27" i="16"/>
  <c r="V27" i="16"/>
  <c r="T27" i="16"/>
  <c r="S27" i="16"/>
  <c r="R27" i="16"/>
  <c r="P27" i="16"/>
  <c r="O27" i="16"/>
  <c r="N27" i="16"/>
  <c r="L27" i="16"/>
  <c r="K27" i="16"/>
  <c r="J27" i="16"/>
  <c r="H27" i="16"/>
  <c r="G27" i="16"/>
  <c r="F27" i="16"/>
  <c r="D27" i="16"/>
  <c r="C27" i="16"/>
  <c r="B27" i="16"/>
  <c r="A27" i="16"/>
  <c r="Y27" i="16" s="1"/>
  <c r="A26" i="16"/>
  <c r="X26" i="16" s="1"/>
  <c r="V25" i="16"/>
  <c r="R25" i="16"/>
  <c r="N25" i="16"/>
  <c r="J25" i="16"/>
  <c r="F25" i="16"/>
  <c r="B25" i="16"/>
  <c r="A25" i="16"/>
  <c r="Y25" i="16" s="1"/>
  <c r="W24" i="16"/>
  <c r="V24" i="16"/>
  <c r="S24" i="16"/>
  <c r="R24" i="16"/>
  <c r="O24" i="16"/>
  <c r="N24" i="16"/>
  <c r="K24" i="16"/>
  <c r="J24" i="16"/>
  <c r="G24" i="16"/>
  <c r="F24" i="16"/>
  <c r="C24" i="16"/>
  <c r="B24" i="16"/>
  <c r="A24" i="16"/>
  <c r="Y24" i="16" s="1"/>
  <c r="X23" i="16"/>
  <c r="W23" i="16"/>
  <c r="V23" i="16"/>
  <c r="T23" i="16"/>
  <c r="S23" i="16"/>
  <c r="R23" i="16"/>
  <c r="P23" i="16"/>
  <c r="O23" i="16"/>
  <c r="N23" i="16"/>
  <c r="L23" i="16"/>
  <c r="K23" i="16"/>
  <c r="J23" i="16"/>
  <c r="H23" i="16"/>
  <c r="G23" i="16"/>
  <c r="F23" i="16"/>
  <c r="D23" i="16"/>
  <c r="C23" i="16"/>
  <c r="B23" i="16"/>
  <c r="A23" i="16"/>
  <c r="Y23" i="16" s="1"/>
  <c r="A22" i="16"/>
  <c r="X22" i="16" s="1"/>
  <c r="V21" i="16"/>
  <c r="R21" i="16"/>
  <c r="N21" i="16"/>
  <c r="J21" i="16"/>
  <c r="F21" i="16"/>
  <c r="B21" i="16"/>
  <c r="A21" i="16"/>
  <c r="Y21" i="16" s="1"/>
  <c r="W20" i="16"/>
  <c r="V20" i="16"/>
  <c r="S20" i="16"/>
  <c r="R20" i="16"/>
  <c r="O20" i="16"/>
  <c r="N20" i="16"/>
  <c r="K20" i="16"/>
  <c r="J20" i="16"/>
  <c r="G20" i="16"/>
  <c r="F20" i="16"/>
  <c r="C20" i="16"/>
  <c r="B20" i="16"/>
  <c r="A20" i="16"/>
  <c r="Y20" i="16" s="1"/>
  <c r="X19" i="16"/>
  <c r="W19" i="16"/>
  <c r="V19" i="16"/>
  <c r="T19" i="16"/>
  <c r="S19" i="16"/>
  <c r="R19" i="16"/>
  <c r="P19" i="16"/>
  <c r="O19" i="16"/>
  <c r="N19" i="16"/>
  <c r="L19" i="16"/>
  <c r="K19" i="16"/>
  <c r="J19" i="16"/>
  <c r="H19" i="16"/>
  <c r="G19" i="16"/>
  <c r="F19" i="16"/>
  <c r="D19" i="16"/>
  <c r="C19" i="16"/>
  <c r="B19" i="16"/>
  <c r="A19" i="16"/>
  <c r="Y19" i="16" s="1"/>
  <c r="A18" i="16"/>
  <c r="X18" i="16" s="1"/>
  <c r="V17" i="16"/>
  <c r="R17" i="16"/>
  <c r="N17" i="16"/>
  <c r="J17" i="16"/>
  <c r="F17" i="16"/>
  <c r="B17" i="16"/>
  <c r="A17" i="16"/>
  <c r="Y17" i="16" s="1"/>
  <c r="W16" i="16"/>
  <c r="V16" i="16"/>
  <c r="S16" i="16"/>
  <c r="R16" i="16"/>
  <c r="O16" i="16"/>
  <c r="N16" i="16"/>
  <c r="K16" i="16"/>
  <c r="J16" i="16"/>
  <c r="G16" i="16"/>
  <c r="F16" i="16"/>
  <c r="C16" i="16"/>
  <c r="B16" i="16"/>
  <c r="A16" i="16"/>
  <c r="Y16" i="16" s="1"/>
  <c r="X15" i="16"/>
  <c r="W15" i="16"/>
  <c r="V15" i="16"/>
  <c r="T15" i="16"/>
  <c r="S15" i="16"/>
  <c r="R15" i="16"/>
  <c r="P15" i="16"/>
  <c r="O15" i="16"/>
  <c r="N15" i="16"/>
  <c r="L15" i="16"/>
  <c r="K15" i="16"/>
  <c r="J15" i="16"/>
  <c r="H15" i="16"/>
  <c r="G15" i="16"/>
  <c r="F15" i="16"/>
  <c r="D15" i="16"/>
  <c r="C15" i="16"/>
  <c r="B15" i="16"/>
  <c r="A15" i="16"/>
  <c r="Y15" i="16" s="1"/>
  <c r="A14" i="16"/>
  <c r="X14" i="16" s="1"/>
  <c r="J13" i="16"/>
  <c r="F13" i="16"/>
  <c r="B13" i="16"/>
  <c r="A13" i="16"/>
  <c r="Y13" i="16" s="1"/>
  <c r="S12" i="16"/>
  <c r="K12" i="16"/>
  <c r="J12" i="16"/>
  <c r="G12" i="16"/>
  <c r="F12" i="16"/>
  <c r="C12" i="16"/>
  <c r="B12" i="16"/>
  <c r="A12" i="16"/>
  <c r="Y12" i="16" s="1"/>
  <c r="T11" i="16"/>
  <c r="S11" i="16"/>
  <c r="K11" i="16"/>
  <c r="J11" i="16"/>
  <c r="H11" i="16"/>
  <c r="G11" i="16"/>
  <c r="F11" i="16"/>
  <c r="D11" i="16"/>
  <c r="C11" i="16"/>
  <c r="B11" i="16"/>
  <c r="A11" i="16"/>
  <c r="Y11" i="16" s="1"/>
  <c r="A10" i="16"/>
  <c r="J9" i="16"/>
  <c r="F9" i="16"/>
  <c r="B9" i="16"/>
  <c r="A9" i="16"/>
  <c r="Y9" i="16" s="1"/>
  <c r="S8" i="16"/>
  <c r="K8" i="16"/>
  <c r="J8" i="16"/>
  <c r="G8" i="16"/>
  <c r="F8" i="16"/>
  <c r="C8" i="16"/>
  <c r="B8" i="16"/>
  <c r="A8" i="16"/>
  <c r="Y8" i="16" s="1"/>
  <c r="T7" i="16"/>
  <c r="S7" i="16"/>
  <c r="K7" i="16"/>
  <c r="J7" i="16"/>
  <c r="H7" i="16"/>
  <c r="G7" i="16"/>
  <c r="F7" i="16"/>
  <c r="D7" i="16"/>
  <c r="C7" i="16"/>
  <c r="B7" i="16"/>
  <c r="A7" i="16"/>
  <c r="Y7" i="16" s="1"/>
  <c r="A6" i="16"/>
  <c r="Q105" i="15"/>
  <c r="P105" i="15"/>
  <c r="O105" i="15"/>
  <c r="N105" i="15"/>
  <c r="M105" i="15"/>
  <c r="I105" i="15"/>
  <c r="G105" i="15"/>
  <c r="E105" i="15"/>
  <c r="C105" i="15"/>
  <c r="O104" i="15"/>
  <c r="P104" i="15" s="1"/>
  <c r="Q104" i="15" s="1"/>
  <c r="N104" i="15"/>
  <c r="M104" i="15"/>
  <c r="I104" i="15"/>
  <c r="G104" i="15"/>
  <c r="E104" i="15"/>
  <c r="C104" i="15"/>
  <c r="P103" i="15"/>
  <c r="Q103" i="15" s="1"/>
  <c r="O103" i="15"/>
  <c r="N103" i="15"/>
  <c r="M103" i="15"/>
  <c r="I103" i="15"/>
  <c r="G103" i="15"/>
  <c r="E103" i="15"/>
  <c r="C103" i="15"/>
  <c r="Q102" i="15"/>
  <c r="P102" i="15"/>
  <c r="O102" i="15"/>
  <c r="N102" i="15"/>
  <c r="M102" i="15"/>
  <c r="I102" i="15"/>
  <c r="G102" i="15"/>
  <c r="E102" i="15"/>
  <c r="C102" i="15"/>
  <c r="Q101" i="15"/>
  <c r="P101" i="15"/>
  <c r="O101" i="15"/>
  <c r="N101" i="15"/>
  <c r="M101" i="15"/>
  <c r="I101" i="15"/>
  <c r="G101" i="15"/>
  <c r="E101" i="15"/>
  <c r="C101" i="15"/>
  <c r="O100" i="15"/>
  <c r="P100" i="15" s="1"/>
  <c r="Q100" i="15" s="1"/>
  <c r="N100" i="15"/>
  <c r="M100" i="15"/>
  <c r="I100" i="15"/>
  <c r="G100" i="15"/>
  <c r="E100" i="15"/>
  <c r="C100" i="15"/>
  <c r="P99" i="15"/>
  <c r="Q99" i="15" s="1"/>
  <c r="O99" i="15"/>
  <c r="N99" i="15"/>
  <c r="M99" i="15"/>
  <c r="I99" i="15"/>
  <c r="G99" i="15"/>
  <c r="E99" i="15"/>
  <c r="C99" i="15"/>
  <c r="Q98" i="15"/>
  <c r="P98" i="15"/>
  <c r="O98" i="15"/>
  <c r="N98" i="15"/>
  <c r="M98" i="15"/>
  <c r="I98" i="15"/>
  <c r="G98" i="15"/>
  <c r="E98" i="15"/>
  <c r="C98" i="15"/>
  <c r="Q97" i="15"/>
  <c r="P97" i="15"/>
  <c r="O97" i="15"/>
  <c r="N97" i="15"/>
  <c r="M97" i="15"/>
  <c r="I97" i="15"/>
  <c r="G97" i="15"/>
  <c r="E97" i="15"/>
  <c r="C97" i="15"/>
  <c r="O96" i="15"/>
  <c r="P96" i="15" s="1"/>
  <c r="Q96" i="15" s="1"/>
  <c r="N96" i="15"/>
  <c r="M96" i="15"/>
  <c r="I96" i="15"/>
  <c r="G96" i="15"/>
  <c r="E96" i="15"/>
  <c r="C96" i="15"/>
  <c r="P95" i="15"/>
  <c r="Q95" i="15" s="1"/>
  <c r="O95" i="15"/>
  <c r="N95" i="15"/>
  <c r="M95" i="15"/>
  <c r="I95" i="15"/>
  <c r="G95" i="15"/>
  <c r="E95" i="15"/>
  <c r="C95" i="15"/>
  <c r="Q94" i="15"/>
  <c r="P94" i="15"/>
  <c r="O94" i="15"/>
  <c r="N94" i="15"/>
  <c r="M94" i="15"/>
  <c r="I94" i="15"/>
  <c r="G94" i="15"/>
  <c r="E94" i="15"/>
  <c r="C94" i="15"/>
  <c r="Q93" i="15"/>
  <c r="P93" i="15"/>
  <c r="O93" i="15"/>
  <c r="N93" i="15"/>
  <c r="M93" i="15"/>
  <c r="I93" i="15"/>
  <c r="G93" i="15"/>
  <c r="E93" i="15"/>
  <c r="C93" i="15"/>
  <c r="O92" i="15"/>
  <c r="P92" i="15" s="1"/>
  <c r="Q92" i="15" s="1"/>
  <c r="N92" i="15"/>
  <c r="M92" i="15"/>
  <c r="I92" i="15"/>
  <c r="G92" i="15"/>
  <c r="E92" i="15"/>
  <c r="C92" i="15"/>
  <c r="P91" i="15"/>
  <c r="Q91" i="15" s="1"/>
  <c r="O91" i="15"/>
  <c r="N91" i="15"/>
  <c r="M91" i="15"/>
  <c r="I91" i="15"/>
  <c r="G91" i="15"/>
  <c r="E91" i="15"/>
  <c r="C91" i="15"/>
  <c r="Q90" i="15"/>
  <c r="P90" i="15"/>
  <c r="O90" i="15"/>
  <c r="N90" i="15"/>
  <c r="M90" i="15"/>
  <c r="I90" i="15"/>
  <c r="G90" i="15"/>
  <c r="E90" i="15"/>
  <c r="C90" i="15"/>
  <c r="Q89" i="15"/>
  <c r="P89" i="15"/>
  <c r="O89" i="15"/>
  <c r="N89" i="15"/>
  <c r="M89" i="15"/>
  <c r="I89" i="15"/>
  <c r="G89" i="15"/>
  <c r="E89" i="15"/>
  <c r="C89" i="15"/>
  <c r="O88" i="15"/>
  <c r="P88" i="15" s="1"/>
  <c r="Q88" i="15" s="1"/>
  <c r="N88" i="15"/>
  <c r="M88" i="15"/>
  <c r="I88" i="15"/>
  <c r="G88" i="15"/>
  <c r="E88" i="15"/>
  <c r="C88" i="15"/>
  <c r="P87" i="15"/>
  <c r="Q87" i="15" s="1"/>
  <c r="O87" i="15"/>
  <c r="N87" i="15"/>
  <c r="M87" i="15"/>
  <c r="I87" i="15"/>
  <c r="G87" i="15"/>
  <c r="E87" i="15"/>
  <c r="C87" i="15"/>
  <c r="Q86" i="15"/>
  <c r="P86" i="15"/>
  <c r="O86" i="15"/>
  <c r="N86" i="15"/>
  <c r="M86" i="15"/>
  <c r="I86" i="15"/>
  <c r="G86" i="15"/>
  <c r="E86" i="15"/>
  <c r="C86" i="15"/>
  <c r="O85" i="15"/>
  <c r="P85" i="15" s="1"/>
  <c r="Q85" i="15" s="1"/>
  <c r="N85" i="15"/>
  <c r="M85" i="15"/>
  <c r="I85" i="15"/>
  <c r="G85" i="15"/>
  <c r="E85" i="15"/>
  <c r="C85" i="15"/>
  <c r="O84" i="15"/>
  <c r="P84" i="15" s="1"/>
  <c r="Q84" i="15" s="1"/>
  <c r="N84" i="15"/>
  <c r="M84" i="15"/>
  <c r="I84" i="15"/>
  <c r="G84" i="15"/>
  <c r="E84" i="15"/>
  <c r="C84" i="15"/>
  <c r="P83" i="15"/>
  <c r="Q83" i="15" s="1"/>
  <c r="O83" i="15"/>
  <c r="N83" i="15"/>
  <c r="M83" i="15"/>
  <c r="I83" i="15"/>
  <c r="G83" i="15"/>
  <c r="E83" i="15"/>
  <c r="C83" i="15"/>
  <c r="Q82" i="15"/>
  <c r="P82" i="15"/>
  <c r="O82" i="15"/>
  <c r="N82" i="15"/>
  <c r="M82" i="15"/>
  <c r="I82" i="15"/>
  <c r="G82" i="15"/>
  <c r="E82" i="15"/>
  <c r="C82" i="15"/>
  <c r="O81" i="15"/>
  <c r="P81" i="15" s="1"/>
  <c r="Q81" i="15" s="1"/>
  <c r="N81" i="15"/>
  <c r="M81" i="15"/>
  <c r="I81" i="15"/>
  <c r="G81" i="15"/>
  <c r="E81" i="15"/>
  <c r="C81" i="15"/>
  <c r="O80" i="15"/>
  <c r="P80" i="15" s="1"/>
  <c r="Q80" i="15" s="1"/>
  <c r="N80" i="15"/>
  <c r="M80" i="15"/>
  <c r="I80" i="15"/>
  <c r="G80" i="15"/>
  <c r="E80" i="15"/>
  <c r="C80" i="15"/>
  <c r="P79" i="15"/>
  <c r="Q79" i="15" s="1"/>
  <c r="O79" i="15"/>
  <c r="N79" i="15"/>
  <c r="M79" i="15"/>
  <c r="I79" i="15"/>
  <c r="G79" i="15"/>
  <c r="E79" i="15"/>
  <c r="C79" i="15"/>
  <c r="Q78" i="15"/>
  <c r="P78" i="15"/>
  <c r="O78" i="15"/>
  <c r="N78" i="15"/>
  <c r="M78" i="15"/>
  <c r="I78" i="15"/>
  <c r="G78" i="15"/>
  <c r="E78" i="15"/>
  <c r="C78" i="15"/>
  <c r="O77" i="15"/>
  <c r="P77" i="15" s="1"/>
  <c r="Q77" i="15" s="1"/>
  <c r="N77" i="15"/>
  <c r="M77" i="15"/>
  <c r="I77" i="15"/>
  <c r="G77" i="15"/>
  <c r="E77" i="15"/>
  <c r="C77" i="15"/>
  <c r="O76" i="15"/>
  <c r="P76" i="15" s="1"/>
  <c r="Q76" i="15" s="1"/>
  <c r="N76" i="15"/>
  <c r="M76" i="15"/>
  <c r="I76" i="15"/>
  <c r="G76" i="15"/>
  <c r="E76" i="15"/>
  <c r="C76" i="15"/>
  <c r="P75" i="15"/>
  <c r="Q75" i="15" s="1"/>
  <c r="O75" i="15"/>
  <c r="N75" i="15"/>
  <c r="M75" i="15"/>
  <c r="I75" i="15"/>
  <c r="G75" i="15"/>
  <c r="E75" i="15"/>
  <c r="C75" i="15"/>
  <c r="Q74" i="15"/>
  <c r="P74" i="15"/>
  <c r="O74" i="15"/>
  <c r="N74" i="15"/>
  <c r="M74" i="15"/>
  <c r="I74" i="15"/>
  <c r="G74" i="15"/>
  <c r="E74" i="15"/>
  <c r="C74" i="15"/>
  <c r="O73" i="15"/>
  <c r="P73" i="15" s="1"/>
  <c r="Q73" i="15" s="1"/>
  <c r="N73" i="15"/>
  <c r="M73" i="15"/>
  <c r="I73" i="15"/>
  <c r="G73" i="15"/>
  <c r="E73" i="15"/>
  <c r="C73" i="15"/>
  <c r="O72" i="15"/>
  <c r="P72" i="15" s="1"/>
  <c r="Q72" i="15" s="1"/>
  <c r="N72" i="15"/>
  <c r="M72" i="15"/>
  <c r="I72" i="15"/>
  <c r="G72" i="15"/>
  <c r="E72" i="15"/>
  <c r="C72" i="15"/>
  <c r="P71" i="15"/>
  <c r="Q71" i="15" s="1"/>
  <c r="O71" i="15"/>
  <c r="N71" i="15"/>
  <c r="M71" i="15"/>
  <c r="I71" i="15"/>
  <c r="G71" i="15"/>
  <c r="E71" i="15"/>
  <c r="C71" i="15"/>
  <c r="Q70" i="15"/>
  <c r="P70" i="15"/>
  <c r="O70" i="15"/>
  <c r="N70" i="15"/>
  <c r="M70" i="15"/>
  <c r="I70" i="15"/>
  <c r="G70" i="15"/>
  <c r="E70" i="15"/>
  <c r="C70" i="15"/>
  <c r="O69" i="15"/>
  <c r="P69" i="15" s="1"/>
  <c r="Q69" i="15" s="1"/>
  <c r="N69" i="15"/>
  <c r="M69" i="15"/>
  <c r="I69" i="15"/>
  <c r="G69" i="15"/>
  <c r="E69" i="15"/>
  <c r="C69" i="15"/>
  <c r="O68" i="15"/>
  <c r="P68" i="15" s="1"/>
  <c r="Q68" i="15" s="1"/>
  <c r="N68" i="15"/>
  <c r="M68" i="15"/>
  <c r="I68" i="15"/>
  <c r="G68" i="15"/>
  <c r="E68" i="15"/>
  <c r="C68" i="15"/>
  <c r="P67" i="15"/>
  <c r="Q67" i="15" s="1"/>
  <c r="O67" i="15"/>
  <c r="N67" i="15"/>
  <c r="M67" i="15"/>
  <c r="I67" i="15"/>
  <c r="G67" i="15"/>
  <c r="E67" i="15"/>
  <c r="C67" i="15"/>
  <c r="Q66" i="15"/>
  <c r="P66" i="15"/>
  <c r="O66" i="15"/>
  <c r="N66" i="15"/>
  <c r="M66" i="15"/>
  <c r="I66" i="15"/>
  <c r="G66" i="15"/>
  <c r="E66" i="15"/>
  <c r="C66" i="15"/>
  <c r="O65" i="15"/>
  <c r="P65" i="15" s="1"/>
  <c r="Q65" i="15" s="1"/>
  <c r="N65" i="15"/>
  <c r="M65" i="15"/>
  <c r="I65" i="15"/>
  <c r="G65" i="15"/>
  <c r="E65" i="15"/>
  <c r="C65" i="15"/>
  <c r="O64" i="15"/>
  <c r="P64" i="15" s="1"/>
  <c r="Q64" i="15" s="1"/>
  <c r="N64" i="15"/>
  <c r="M64" i="15"/>
  <c r="I64" i="15"/>
  <c r="G64" i="15"/>
  <c r="E64" i="15"/>
  <c r="C64" i="15"/>
  <c r="P63" i="15"/>
  <c r="Q63" i="15" s="1"/>
  <c r="O63" i="15"/>
  <c r="N63" i="15"/>
  <c r="M63" i="15"/>
  <c r="I63" i="15"/>
  <c r="G63" i="15"/>
  <c r="E63" i="15"/>
  <c r="C63" i="15"/>
  <c r="Q62" i="15"/>
  <c r="P62" i="15"/>
  <c r="O62" i="15"/>
  <c r="N62" i="15"/>
  <c r="M62" i="15"/>
  <c r="I62" i="15"/>
  <c r="G62" i="15"/>
  <c r="E62" i="15"/>
  <c r="C62" i="15"/>
  <c r="O61" i="15"/>
  <c r="P61" i="15" s="1"/>
  <c r="Q61" i="15" s="1"/>
  <c r="N61" i="15"/>
  <c r="M61" i="15"/>
  <c r="I61" i="15"/>
  <c r="G61" i="15"/>
  <c r="E61" i="15"/>
  <c r="C61" i="15"/>
  <c r="O60" i="15"/>
  <c r="P60" i="15" s="1"/>
  <c r="Q60" i="15" s="1"/>
  <c r="N60" i="15"/>
  <c r="M60" i="15"/>
  <c r="I60" i="15"/>
  <c r="G60" i="15"/>
  <c r="E60" i="15"/>
  <c r="C60" i="15"/>
  <c r="P59" i="15"/>
  <c r="Q59" i="15" s="1"/>
  <c r="O59" i="15"/>
  <c r="N59" i="15"/>
  <c r="M59" i="15"/>
  <c r="I59" i="15"/>
  <c r="G59" i="15"/>
  <c r="E59" i="15"/>
  <c r="C59" i="15"/>
  <c r="Q58" i="15"/>
  <c r="P58" i="15"/>
  <c r="O58" i="15"/>
  <c r="N58" i="15"/>
  <c r="M58" i="15"/>
  <c r="I58" i="15"/>
  <c r="G58" i="15"/>
  <c r="E58" i="15"/>
  <c r="C58" i="15"/>
  <c r="O57" i="15"/>
  <c r="P57" i="15" s="1"/>
  <c r="Q57" i="15" s="1"/>
  <c r="N57" i="15"/>
  <c r="M57" i="15"/>
  <c r="I57" i="15"/>
  <c r="G57" i="15"/>
  <c r="E57" i="15"/>
  <c r="C57" i="15"/>
  <c r="O56" i="15"/>
  <c r="P56" i="15" s="1"/>
  <c r="Q56" i="15" s="1"/>
  <c r="N56" i="15"/>
  <c r="M56" i="15"/>
  <c r="I56" i="15"/>
  <c r="G56" i="15"/>
  <c r="E56" i="15"/>
  <c r="C56" i="15"/>
  <c r="P55" i="15"/>
  <c r="Q55" i="15" s="1"/>
  <c r="O55" i="15"/>
  <c r="N55" i="15"/>
  <c r="M55" i="15"/>
  <c r="I55" i="15"/>
  <c r="G55" i="15"/>
  <c r="E55" i="15"/>
  <c r="C55" i="15"/>
  <c r="Q54" i="15"/>
  <c r="P54" i="15"/>
  <c r="O54" i="15"/>
  <c r="N54" i="15"/>
  <c r="M54" i="15"/>
  <c r="I54" i="15"/>
  <c r="G54" i="15"/>
  <c r="E54" i="15"/>
  <c r="C54" i="15"/>
  <c r="O53" i="15"/>
  <c r="P53" i="15" s="1"/>
  <c r="Q53" i="15" s="1"/>
  <c r="N53" i="15"/>
  <c r="M53" i="15"/>
  <c r="I53" i="15"/>
  <c r="G53" i="15"/>
  <c r="E53" i="15"/>
  <c r="C53" i="15"/>
  <c r="O52" i="15"/>
  <c r="P52" i="15" s="1"/>
  <c r="Q52" i="15" s="1"/>
  <c r="N52" i="15"/>
  <c r="M52" i="15"/>
  <c r="I52" i="15"/>
  <c r="G52" i="15"/>
  <c r="E52" i="15"/>
  <c r="C52" i="15"/>
  <c r="P51" i="15"/>
  <c r="Q51" i="15" s="1"/>
  <c r="O51" i="15"/>
  <c r="N51" i="15"/>
  <c r="M51" i="15"/>
  <c r="I51" i="15"/>
  <c r="G51" i="15"/>
  <c r="E51" i="15"/>
  <c r="C51" i="15"/>
  <c r="Q50" i="15"/>
  <c r="P50" i="15"/>
  <c r="O50" i="15"/>
  <c r="N50" i="15"/>
  <c r="M50" i="15"/>
  <c r="I50" i="15"/>
  <c r="G50" i="15"/>
  <c r="E50" i="15"/>
  <c r="C50" i="15"/>
  <c r="O49" i="15"/>
  <c r="P49" i="15" s="1"/>
  <c r="Q49" i="15" s="1"/>
  <c r="N49" i="15"/>
  <c r="M49" i="15"/>
  <c r="I49" i="15"/>
  <c r="G49" i="15"/>
  <c r="E49" i="15"/>
  <c r="C49" i="15"/>
  <c r="O48" i="15"/>
  <c r="P48" i="15" s="1"/>
  <c r="Q48" i="15" s="1"/>
  <c r="N48" i="15"/>
  <c r="M48" i="15"/>
  <c r="I48" i="15"/>
  <c r="G48" i="15"/>
  <c r="E48" i="15"/>
  <c r="C48" i="15"/>
  <c r="P47" i="15"/>
  <c r="Q47" i="15" s="1"/>
  <c r="O47" i="15"/>
  <c r="N47" i="15"/>
  <c r="M47" i="15"/>
  <c r="I47" i="15"/>
  <c r="G47" i="15"/>
  <c r="E47" i="15"/>
  <c r="C47" i="15"/>
  <c r="Q46" i="15"/>
  <c r="P46" i="15"/>
  <c r="O46" i="15"/>
  <c r="N46" i="15"/>
  <c r="M46" i="15"/>
  <c r="I46" i="15"/>
  <c r="G46" i="15"/>
  <c r="E46" i="15"/>
  <c r="C46" i="15"/>
  <c r="O45" i="15"/>
  <c r="P45" i="15" s="1"/>
  <c r="Q45" i="15" s="1"/>
  <c r="N45" i="15"/>
  <c r="M45" i="15"/>
  <c r="I45" i="15"/>
  <c r="G45" i="15"/>
  <c r="E45" i="15"/>
  <c r="C45" i="15"/>
  <c r="O44" i="15"/>
  <c r="P44" i="15" s="1"/>
  <c r="Q44" i="15" s="1"/>
  <c r="N44" i="15"/>
  <c r="M44" i="15"/>
  <c r="I44" i="15"/>
  <c r="G44" i="15"/>
  <c r="E44" i="15"/>
  <c r="C44" i="15"/>
  <c r="P43" i="15"/>
  <c r="Q43" i="15" s="1"/>
  <c r="O43" i="15"/>
  <c r="N43" i="15"/>
  <c r="M43" i="15"/>
  <c r="I43" i="15"/>
  <c r="G43" i="15"/>
  <c r="E43" i="15"/>
  <c r="C43" i="15"/>
  <c r="Q42" i="15"/>
  <c r="P42" i="15"/>
  <c r="O42" i="15"/>
  <c r="N42" i="15"/>
  <c r="M42" i="15"/>
  <c r="I42" i="15"/>
  <c r="G42" i="15"/>
  <c r="E42" i="15"/>
  <c r="C42" i="15"/>
  <c r="O41" i="15"/>
  <c r="P41" i="15" s="1"/>
  <c r="Q41" i="15" s="1"/>
  <c r="N41" i="15"/>
  <c r="M41" i="15"/>
  <c r="I41" i="15"/>
  <c r="G41" i="15"/>
  <c r="E41" i="15"/>
  <c r="C41" i="15"/>
  <c r="O40" i="15"/>
  <c r="P40" i="15" s="1"/>
  <c r="Q40" i="15" s="1"/>
  <c r="N40" i="15"/>
  <c r="M40" i="15"/>
  <c r="I40" i="15"/>
  <c r="G40" i="15"/>
  <c r="E40" i="15"/>
  <c r="C40" i="15"/>
  <c r="P39" i="15"/>
  <c r="Q39" i="15" s="1"/>
  <c r="O39" i="15"/>
  <c r="N39" i="15"/>
  <c r="M39" i="15"/>
  <c r="I39" i="15"/>
  <c r="G39" i="15"/>
  <c r="E39" i="15"/>
  <c r="C39" i="15"/>
  <c r="Q38" i="15"/>
  <c r="P38" i="15"/>
  <c r="O38" i="15"/>
  <c r="N38" i="15"/>
  <c r="M38" i="15"/>
  <c r="I38" i="15"/>
  <c r="G38" i="15"/>
  <c r="E38" i="15"/>
  <c r="C38" i="15"/>
  <c r="O37" i="15"/>
  <c r="P37" i="15" s="1"/>
  <c r="Q37" i="15" s="1"/>
  <c r="N37" i="15"/>
  <c r="M37" i="15"/>
  <c r="I37" i="15"/>
  <c r="G37" i="15"/>
  <c r="E37" i="15"/>
  <c r="C37" i="15"/>
  <c r="O36" i="15"/>
  <c r="P36" i="15" s="1"/>
  <c r="Q36" i="15" s="1"/>
  <c r="N36" i="15"/>
  <c r="M36" i="15"/>
  <c r="I36" i="15"/>
  <c r="G36" i="15"/>
  <c r="E36" i="15"/>
  <c r="C36" i="15"/>
  <c r="P35" i="15"/>
  <c r="Q35" i="15" s="1"/>
  <c r="O35" i="15"/>
  <c r="N35" i="15"/>
  <c r="M35" i="15"/>
  <c r="I35" i="15"/>
  <c r="G35" i="15"/>
  <c r="E35" i="15"/>
  <c r="C35" i="15"/>
  <c r="Q34" i="15"/>
  <c r="P34" i="15"/>
  <c r="O34" i="15"/>
  <c r="N34" i="15"/>
  <c r="M34" i="15"/>
  <c r="I34" i="15"/>
  <c r="G34" i="15"/>
  <c r="E34" i="15"/>
  <c r="C34" i="15"/>
  <c r="O33" i="15"/>
  <c r="P33" i="15" s="1"/>
  <c r="Q33" i="15" s="1"/>
  <c r="N33" i="15"/>
  <c r="M33" i="15"/>
  <c r="I33" i="15"/>
  <c r="G33" i="15"/>
  <c r="E33" i="15"/>
  <c r="C33" i="15"/>
  <c r="O32" i="15"/>
  <c r="P32" i="15" s="1"/>
  <c r="Q32" i="15" s="1"/>
  <c r="N32" i="15"/>
  <c r="M32" i="15"/>
  <c r="I32" i="15"/>
  <c r="G32" i="15"/>
  <c r="E32" i="15"/>
  <c r="C32" i="15"/>
  <c r="P31" i="15"/>
  <c r="Q31" i="15" s="1"/>
  <c r="O31" i="15"/>
  <c r="N31" i="15"/>
  <c r="M31" i="15"/>
  <c r="I31" i="15"/>
  <c r="G31" i="15"/>
  <c r="E31" i="15"/>
  <c r="C31" i="15"/>
  <c r="Q30" i="15"/>
  <c r="P30" i="15"/>
  <c r="O30" i="15"/>
  <c r="N30" i="15"/>
  <c r="M30" i="15"/>
  <c r="I30" i="15"/>
  <c r="G30" i="15"/>
  <c r="E30" i="15"/>
  <c r="C30" i="15"/>
  <c r="O29" i="15"/>
  <c r="P29" i="15" s="1"/>
  <c r="Q29" i="15" s="1"/>
  <c r="N29" i="15"/>
  <c r="M29" i="15"/>
  <c r="I29" i="15"/>
  <c r="G29" i="15"/>
  <c r="E29" i="15"/>
  <c r="C29" i="15"/>
  <c r="O28" i="15"/>
  <c r="P28" i="15" s="1"/>
  <c r="Q28" i="15" s="1"/>
  <c r="N28" i="15"/>
  <c r="M28" i="15"/>
  <c r="I28" i="15"/>
  <c r="G28" i="15"/>
  <c r="E28" i="15"/>
  <c r="C28" i="15"/>
  <c r="P27" i="15"/>
  <c r="Q27" i="15" s="1"/>
  <c r="O27" i="15"/>
  <c r="N27" i="15"/>
  <c r="M27" i="15"/>
  <c r="I27" i="15"/>
  <c r="G27" i="15"/>
  <c r="E27" i="15"/>
  <c r="C27" i="15"/>
  <c r="Q26" i="15"/>
  <c r="P26" i="15"/>
  <c r="O26" i="15"/>
  <c r="N26" i="15"/>
  <c r="M26" i="15"/>
  <c r="I26" i="15"/>
  <c r="G26" i="15"/>
  <c r="E26" i="15"/>
  <c r="C26" i="15"/>
  <c r="O25" i="15"/>
  <c r="P25" i="15" s="1"/>
  <c r="Q25" i="15" s="1"/>
  <c r="N25" i="15"/>
  <c r="M25" i="15"/>
  <c r="I25" i="15"/>
  <c r="G25" i="15"/>
  <c r="E25" i="15"/>
  <c r="C25" i="15"/>
  <c r="O24" i="15"/>
  <c r="P24" i="15" s="1"/>
  <c r="Q24" i="15" s="1"/>
  <c r="N24" i="15"/>
  <c r="M24" i="15"/>
  <c r="I24" i="15"/>
  <c r="G24" i="15"/>
  <c r="E24" i="15"/>
  <c r="C24" i="15"/>
  <c r="P23" i="15"/>
  <c r="Q23" i="15" s="1"/>
  <c r="O23" i="15"/>
  <c r="N23" i="15"/>
  <c r="M23" i="15"/>
  <c r="I23" i="15"/>
  <c r="G23" i="15"/>
  <c r="E23" i="15"/>
  <c r="C23" i="15"/>
  <c r="Q22" i="15"/>
  <c r="P22" i="15"/>
  <c r="O22" i="15"/>
  <c r="N22" i="15"/>
  <c r="M22" i="15"/>
  <c r="I22" i="15"/>
  <c r="G22" i="15"/>
  <c r="E22" i="15"/>
  <c r="C22" i="15"/>
  <c r="O21" i="15"/>
  <c r="P21" i="15" s="1"/>
  <c r="Q21" i="15" s="1"/>
  <c r="N21" i="15"/>
  <c r="M21" i="15"/>
  <c r="I21" i="15"/>
  <c r="G21" i="15"/>
  <c r="E21" i="15"/>
  <c r="C21" i="15"/>
  <c r="O20" i="15"/>
  <c r="P20" i="15" s="1"/>
  <c r="Q20" i="15" s="1"/>
  <c r="N20" i="15"/>
  <c r="M20" i="15"/>
  <c r="I20" i="15"/>
  <c r="G20" i="15"/>
  <c r="E20" i="15"/>
  <c r="C20" i="15"/>
  <c r="P19" i="15"/>
  <c r="Q19" i="15" s="1"/>
  <c r="O19" i="15"/>
  <c r="N19" i="15"/>
  <c r="M19" i="15"/>
  <c r="I19" i="15"/>
  <c r="G19" i="15"/>
  <c r="E19" i="15"/>
  <c r="C19" i="15"/>
  <c r="Q18" i="15"/>
  <c r="P18" i="15"/>
  <c r="O18" i="15"/>
  <c r="N18" i="15"/>
  <c r="M18" i="15"/>
  <c r="I18" i="15"/>
  <c r="G18" i="15"/>
  <c r="E18" i="15"/>
  <c r="C18" i="15"/>
  <c r="O17" i="15"/>
  <c r="P17" i="15" s="1"/>
  <c r="Q17" i="15" s="1"/>
  <c r="N17" i="15"/>
  <c r="M17" i="15"/>
  <c r="I17" i="15"/>
  <c r="G17" i="15"/>
  <c r="E17" i="15"/>
  <c r="C17" i="15"/>
  <c r="O16" i="15"/>
  <c r="P16" i="15" s="1"/>
  <c r="Q16" i="15" s="1"/>
  <c r="N16" i="15"/>
  <c r="M16" i="15"/>
  <c r="I16" i="15"/>
  <c r="G16" i="15"/>
  <c r="E16" i="15"/>
  <c r="C16" i="15"/>
  <c r="P15" i="15"/>
  <c r="Q15" i="15" s="1"/>
  <c r="O15" i="15"/>
  <c r="N15" i="15"/>
  <c r="M15" i="15"/>
  <c r="I15" i="15"/>
  <c r="G15" i="15"/>
  <c r="E15" i="15"/>
  <c r="C15" i="15"/>
  <c r="Q14" i="15"/>
  <c r="P14" i="15"/>
  <c r="O14" i="15"/>
  <c r="N14" i="15"/>
  <c r="M14" i="15"/>
  <c r="I14" i="15"/>
  <c r="G14" i="15"/>
  <c r="E14" i="15"/>
  <c r="C14" i="15"/>
  <c r="O13" i="15"/>
  <c r="P13" i="15" s="1"/>
  <c r="Q13" i="15" s="1"/>
  <c r="N13" i="15"/>
  <c r="M13" i="15"/>
  <c r="I13" i="15"/>
  <c r="G13" i="15"/>
  <c r="E13" i="15"/>
  <c r="C13" i="15"/>
  <c r="O12" i="15"/>
  <c r="P12" i="15" s="1"/>
  <c r="Q12" i="15" s="1"/>
  <c r="N12" i="15"/>
  <c r="M12" i="15"/>
  <c r="I12" i="15"/>
  <c r="G12" i="15"/>
  <c r="E12" i="15"/>
  <c r="C12" i="15"/>
  <c r="P11" i="15"/>
  <c r="Q11" i="15" s="1"/>
  <c r="O11" i="15"/>
  <c r="N11" i="15"/>
  <c r="M11" i="15"/>
  <c r="I11" i="15"/>
  <c r="G11" i="15"/>
  <c r="E11" i="15"/>
  <c r="C11" i="15"/>
  <c r="Q10" i="15"/>
  <c r="P10" i="15"/>
  <c r="O10" i="15"/>
  <c r="N10" i="15"/>
  <c r="M10" i="15"/>
  <c r="I10" i="15"/>
  <c r="G10" i="15"/>
  <c r="E10" i="15"/>
  <c r="C10" i="15"/>
  <c r="O9" i="15"/>
  <c r="P9" i="15" s="1"/>
  <c r="Q9" i="15" s="1"/>
  <c r="N9" i="15"/>
  <c r="M9" i="15"/>
  <c r="I9" i="15"/>
  <c r="G9" i="15"/>
  <c r="E9" i="15"/>
  <c r="C9" i="15"/>
  <c r="O8" i="15"/>
  <c r="P8" i="15" s="1"/>
  <c r="Q8" i="15" s="1"/>
  <c r="N8" i="15"/>
  <c r="M8" i="15"/>
  <c r="I8" i="15"/>
  <c r="G8" i="15"/>
  <c r="E8" i="15"/>
  <c r="C8" i="15"/>
  <c r="P7" i="15"/>
  <c r="Q7" i="15" s="1"/>
  <c r="O7" i="15"/>
  <c r="N7" i="15"/>
  <c r="M7" i="15"/>
  <c r="I7" i="15"/>
  <c r="G7" i="15"/>
  <c r="E7" i="15"/>
  <c r="C7" i="15"/>
  <c r="M6" i="15"/>
  <c r="I6" i="15"/>
  <c r="G6" i="15"/>
  <c r="E6" i="15"/>
  <c r="C6" i="15"/>
  <c r="N105" i="14"/>
  <c r="O105" i="14" s="1"/>
  <c r="P105" i="14" s="1"/>
  <c r="M105" i="14"/>
  <c r="L105" i="14"/>
  <c r="K105" i="14"/>
  <c r="J105" i="14"/>
  <c r="I105" i="14"/>
  <c r="H105" i="14"/>
  <c r="N104" i="14"/>
  <c r="O104" i="14" s="1"/>
  <c r="P104" i="14" s="1"/>
  <c r="M104" i="14"/>
  <c r="L104" i="14"/>
  <c r="K104" i="14"/>
  <c r="J104" i="14"/>
  <c r="I104" i="14"/>
  <c r="H104" i="14"/>
  <c r="O103" i="14"/>
  <c r="P103" i="14" s="1"/>
  <c r="N103" i="14"/>
  <c r="M103" i="14"/>
  <c r="L103" i="14"/>
  <c r="K103" i="14"/>
  <c r="J103" i="14"/>
  <c r="I103" i="14"/>
  <c r="H103" i="14"/>
  <c r="P102" i="14"/>
  <c r="O102" i="14"/>
  <c r="N102" i="14"/>
  <c r="M102" i="14"/>
  <c r="L102" i="14"/>
  <c r="K102" i="14"/>
  <c r="J102" i="14"/>
  <c r="I102" i="14"/>
  <c r="H102" i="14"/>
  <c r="N101" i="14"/>
  <c r="O101" i="14" s="1"/>
  <c r="P101" i="14" s="1"/>
  <c r="M101" i="14"/>
  <c r="L101" i="14"/>
  <c r="K101" i="14"/>
  <c r="J101" i="14"/>
  <c r="I101" i="14"/>
  <c r="H101" i="14"/>
  <c r="N100" i="14"/>
  <c r="O100" i="14" s="1"/>
  <c r="P100" i="14" s="1"/>
  <c r="M100" i="14"/>
  <c r="L100" i="14"/>
  <c r="K100" i="14"/>
  <c r="J100" i="14"/>
  <c r="I100" i="14"/>
  <c r="H100" i="14"/>
  <c r="O99" i="14"/>
  <c r="P99" i="14" s="1"/>
  <c r="N99" i="14"/>
  <c r="M99" i="14"/>
  <c r="L99" i="14"/>
  <c r="K99" i="14"/>
  <c r="J99" i="14"/>
  <c r="I99" i="14"/>
  <c r="H99" i="14"/>
  <c r="P98" i="14"/>
  <c r="O98" i="14"/>
  <c r="N98" i="14"/>
  <c r="M98" i="14"/>
  <c r="L98" i="14"/>
  <c r="K98" i="14"/>
  <c r="J98" i="14"/>
  <c r="I98" i="14"/>
  <c r="H98" i="14"/>
  <c r="N97" i="14"/>
  <c r="O97" i="14" s="1"/>
  <c r="P97" i="14" s="1"/>
  <c r="M97" i="14"/>
  <c r="L97" i="14"/>
  <c r="K97" i="14"/>
  <c r="J97" i="14"/>
  <c r="I97" i="14"/>
  <c r="H97" i="14"/>
  <c r="N96" i="14"/>
  <c r="O96" i="14" s="1"/>
  <c r="P96" i="14" s="1"/>
  <c r="M96" i="14"/>
  <c r="L96" i="14"/>
  <c r="K96" i="14"/>
  <c r="J96" i="14"/>
  <c r="I96" i="14"/>
  <c r="H96" i="14"/>
  <c r="O95" i="14"/>
  <c r="P95" i="14" s="1"/>
  <c r="N95" i="14"/>
  <c r="M95" i="14"/>
  <c r="L95" i="14"/>
  <c r="K95" i="14"/>
  <c r="J95" i="14"/>
  <c r="I95" i="14"/>
  <c r="H95" i="14"/>
  <c r="P94" i="14"/>
  <c r="O94" i="14"/>
  <c r="N94" i="14"/>
  <c r="M94" i="14"/>
  <c r="L94" i="14"/>
  <c r="K94" i="14"/>
  <c r="J94" i="14"/>
  <c r="I94" i="14"/>
  <c r="H94" i="14"/>
  <c r="N93" i="14"/>
  <c r="O93" i="14" s="1"/>
  <c r="P93" i="14" s="1"/>
  <c r="M93" i="14"/>
  <c r="L93" i="14"/>
  <c r="K93" i="14"/>
  <c r="J93" i="14"/>
  <c r="I93" i="14"/>
  <c r="H93" i="14"/>
  <c r="N92" i="14"/>
  <c r="O92" i="14" s="1"/>
  <c r="P92" i="14" s="1"/>
  <c r="M92" i="14"/>
  <c r="L92" i="14"/>
  <c r="K92" i="14"/>
  <c r="J92" i="14"/>
  <c r="I92" i="14"/>
  <c r="H92" i="14"/>
  <c r="O91" i="14"/>
  <c r="P91" i="14" s="1"/>
  <c r="N91" i="14"/>
  <c r="M91" i="14"/>
  <c r="L91" i="14"/>
  <c r="K91" i="14"/>
  <c r="J91" i="14"/>
  <c r="I91" i="14"/>
  <c r="H91" i="14"/>
  <c r="P90" i="14"/>
  <c r="O90" i="14"/>
  <c r="N90" i="14"/>
  <c r="M90" i="14"/>
  <c r="L90" i="14"/>
  <c r="K90" i="14"/>
  <c r="J90" i="14"/>
  <c r="I90" i="14"/>
  <c r="H90" i="14"/>
  <c r="N89" i="14"/>
  <c r="O89" i="14" s="1"/>
  <c r="P89" i="14" s="1"/>
  <c r="M89" i="14"/>
  <c r="L89" i="14"/>
  <c r="K89" i="14"/>
  <c r="J89" i="14"/>
  <c r="I89" i="14"/>
  <c r="H89" i="14"/>
  <c r="N88" i="14"/>
  <c r="O88" i="14" s="1"/>
  <c r="P88" i="14" s="1"/>
  <c r="M88" i="14"/>
  <c r="L88" i="14"/>
  <c r="K88" i="14"/>
  <c r="J88" i="14"/>
  <c r="I88" i="14"/>
  <c r="H88" i="14"/>
  <c r="O87" i="14"/>
  <c r="P87" i="14" s="1"/>
  <c r="N87" i="14"/>
  <c r="M87" i="14"/>
  <c r="L87" i="14"/>
  <c r="K87" i="14"/>
  <c r="J87" i="14"/>
  <c r="I87" i="14"/>
  <c r="H87" i="14"/>
  <c r="P86" i="14"/>
  <c r="O86" i="14"/>
  <c r="N86" i="14"/>
  <c r="M86" i="14"/>
  <c r="L86" i="14"/>
  <c r="K86" i="14"/>
  <c r="J86" i="14"/>
  <c r="I86" i="14"/>
  <c r="H86" i="14"/>
  <c r="N85" i="14"/>
  <c r="O85" i="14" s="1"/>
  <c r="P85" i="14" s="1"/>
  <c r="M85" i="14"/>
  <c r="L85" i="14"/>
  <c r="K85" i="14"/>
  <c r="J85" i="14"/>
  <c r="I85" i="14"/>
  <c r="H85" i="14"/>
  <c r="N84" i="14"/>
  <c r="O84" i="14" s="1"/>
  <c r="P84" i="14" s="1"/>
  <c r="M84" i="14"/>
  <c r="L84" i="14"/>
  <c r="K84" i="14"/>
  <c r="J84" i="14"/>
  <c r="I84" i="14"/>
  <c r="H84" i="14"/>
  <c r="O83" i="14"/>
  <c r="P83" i="14" s="1"/>
  <c r="N83" i="14"/>
  <c r="M83" i="14"/>
  <c r="L83" i="14"/>
  <c r="K83" i="14"/>
  <c r="J83" i="14"/>
  <c r="I83" i="14"/>
  <c r="H83" i="14"/>
  <c r="P82" i="14"/>
  <c r="O82" i="14"/>
  <c r="N82" i="14"/>
  <c r="M82" i="14"/>
  <c r="L82" i="14"/>
  <c r="K82" i="14"/>
  <c r="J82" i="14"/>
  <c r="I82" i="14"/>
  <c r="H82" i="14"/>
  <c r="N81" i="14"/>
  <c r="O81" i="14" s="1"/>
  <c r="P81" i="14" s="1"/>
  <c r="M81" i="14"/>
  <c r="L81" i="14"/>
  <c r="K81" i="14"/>
  <c r="J81" i="14"/>
  <c r="I81" i="14"/>
  <c r="H81" i="14"/>
  <c r="N80" i="14"/>
  <c r="O80" i="14" s="1"/>
  <c r="P80" i="14" s="1"/>
  <c r="M80" i="14"/>
  <c r="L80" i="14"/>
  <c r="K80" i="14"/>
  <c r="J80" i="14"/>
  <c r="I80" i="14"/>
  <c r="H80" i="14"/>
  <c r="O79" i="14"/>
  <c r="P79" i="14" s="1"/>
  <c r="N79" i="14"/>
  <c r="M79" i="14"/>
  <c r="L79" i="14"/>
  <c r="K79" i="14"/>
  <c r="J79" i="14"/>
  <c r="I79" i="14"/>
  <c r="H79" i="14"/>
  <c r="P78" i="14"/>
  <c r="O78" i="14"/>
  <c r="N78" i="14"/>
  <c r="M78" i="14"/>
  <c r="L78" i="14"/>
  <c r="K78" i="14"/>
  <c r="J78" i="14"/>
  <c r="I78" i="14"/>
  <c r="H78" i="14"/>
  <c r="N77" i="14"/>
  <c r="O77" i="14" s="1"/>
  <c r="P77" i="14" s="1"/>
  <c r="M77" i="14"/>
  <c r="L77" i="14"/>
  <c r="K77" i="14"/>
  <c r="J77" i="14"/>
  <c r="I77" i="14"/>
  <c r="H77" i="14"/>
  <c r="N76" i="14"/>
  <c r="O76" i="14" s="1"/>
  <c r="P76" i="14" s="1"/>
  <c r="M76" i="14"/>
  <c r="L76" i="14"/>
  <c r="K76" i="14"/>
  <c r="J76" i="14"/>
  <c r="I76" i="14"/>
  <c r="H76" i="14"/>
  <c r="O75" i="14"/>
  <c r="P75" i="14" s="1"/>
  <c r="N75" i="14"/>
  <c r="M75" i="14"/>
  <c r="L75" i="14"/>
  <c r="K75" i="14"/>
  <c r="J75" i="14"/>
  <c r="I75" i="14"/>
  <c r="H75" i="14"/>
  <c r="P74" i="14"/>
  <c r="O74" i="14"/>
  <c r="N74" i="14"/>
  <c r="M74" i="14"/>
  <c r="L74" i="14"/>
  <c r="K74" i="14"/>
  <c r="J74" i="14"/>
  <c r="I74" i="14"/>
  <c r="H74" i="14"/>
  <c r="N73" i="14"/>
  <c r="O73" i="14" s="1"/>
  <c r="P73" i="14" s="1"/>
  <c r="M73" i="14"/>
  <c r="L73" i="14"/>
  <c r="K73" i="14"/>
  <c r="J73" i="14"/>
  <c r="I73" i="14"/>
  <c r="H73" i="14"/>
  <c r="N72" i="14"/>
  <c r="O72" i="14" s="1"/>
  <c r="P72" i="14" s="1"/>
  <c r="M72" i="14"/>
  <c r="L72" i="14"/>
  <c r="K72" i="14"/>
  <c r="J72" i="14"/>
  <c r="I72" i="14"/>
  <c r="H72" i="14"/>
  <c r="O71" i="14"/>
  <c r="P71" i="14" s="1"/>
  <c r="N71" i="14"/>
  <c r="M71" i="14"/>
  <c r="L71" i="14"/>
  <c r="K71" i="14"/>
  <c r="J71" i="14"/>
  <c r="I71" i="14"/>
  <c r="H71" i="14"/>
  <c r="P70" i="14"/>
  <c r="O70" i="14"/>
  <c r="N70" i="14"/>
  <c r="M70" i="14"/>
  <c r="L70" i="14"/>
  <c r="K70" i="14"/>
  <c r="J70" i="14"/>
  <c r="I70" i="14"/>
  <c r="H70" i="14"/>
  <c r="N69" i="14"/>
  <c r="O69" i="14" s="1"/>
  <c r="P69" i="14" s="1"/>
  <c r="M69" i="14"/>
  <c r="L69" i="14"/>
  <c r="K69" i="14"/>
  <c r="J69" i="14"/>
  <c r="I69" i="14"/>
  <c r="H69" i="14"/>
  <c r="N68" i="14"/>
  <c r="O68" i="14" s="1"/>
  <c r="P68" i="14" s="1"/>
  <c r="M68" i="14"/>
  <c r="L68" i="14"/>
  <c r="K68" i="14"/>
  <c r="J68" i="14"/>
  <c r="I68" i="14"/>
  <c r="H68" i="14"/>
  <c r="O67" i="14"/>
  <c r="P67" i="14" s="1"/>
  <c r="N67" i="14"/>
  <c r="M67" i="14"/>
  <c r="L67" i="14"/>
  <c r="K67" i="14"/>
  <c r="J67" i="14"/>
  <c r="I67" i="14"/>
  <c r="H67" i="14"/>
  <c r="P66" i="14"/>
  <c r="O66" i="14"/>
  <c r="N66" i="14"/>
  <c r="M66" i="14"/>
  <c r="L66" i="14"/>
  <c r="K66" i="14"/>
  <c r="J66" i="14"/>
  <c r="I66" i="14"/>
  <c r="H66" i="14"/>
  <c r="N65" i="14"/>
  <c r="O65" i="14" s="1"/>
  <c r="P65" i="14" s="1"/>
  <c r="M65" i="14"/>
  <c r="L65" i="14"/>
  <c r="K65" i="14"/>
  <c r="J65" i="14"/>
  <c r="I65" i="14"/>
  <c r="H65" i="14"/>
  <c r="N64" i="14"/>
  <c r="O64" i="14" s="1"/>
  <c r="P64" i="14" s="1"/>
  <c r="M64" i="14"/>
  <c r="L64" i="14"/>
  <c r="K64" i="14"/>
  <c r="J64" i="14"/>
  <c r="I64" i="14"/>
  <c r="H64" i="14"/>
  <c r="O63" i="14"/>
  <c r="P63" i="14" s="1"/>
  <c r="N63" i="14"/>
  <c r="M63" i="14"/>
  <c r="L63" i="14"/>
  <c r="K63" i="14"/>
  <c r="J63" i="14"/>
  <c r="I63" i="14"/>
  <c r="H63" i="14"/>
  <c r="P62" i="14"/>
  <c r="O62" i="14"/>
  <c r="N62" i="14"/>
  <c r="M62" i="14"/>
  <c r="L62" i="14"/>
  <c r="K62" i="14"/>
  <c r="J62" i="14"/>
  <c r="I62" i="14"/>
  <c r="H62" i="14"/>
  <c r="N61" i="14"/>
  <c r="O61" i="14" s="1"/>
  <c r="P61" i="14" s="1"/>
  <c r="M61" i="14"/>
  <c r="L61" i="14"/>
  <c r="K61" i="14"/>
  <c r="J61" i="14"/>
  <c r="I61" i="14"/>
  <c r="H61" i="14"/>
  <c r="N60" i="14"/>
  <c r="O60" i="14" s="1"/>
  <c r="P60" i="14" s="1"/>
  <c r="M60" i="14"/>
  <c r="L60" i="14"/>
  <c r="K60" i="14"/>
  <c r="J60" i="14"/>
  <c r="I60" i="14"/>
  <c r="H60" i="14"/>
  <c r="O59" i="14"/>
  <c r="P59" i="14" s="1"/>
  <c r="N59" i="14"/>
  <c r="M59" i="14"/>
  <c r="L59" i="14"/>
  <c r="K59" i="14"/>
  <c r="J59" i="14"/>
  <c r="I59" i="14"/>
  <c r="H59" i="14"/>
  <c r="P58" i="14"/>
  <c r="O58" i="14"/>
  <c r="N58" i="14"/>
  <c r="M58" i="14"/>
  <c r="L58" i="14"/>
  <c r="K58" i="14"/>
  <c r="J58" i="14"/>
  <c r="I58" i="14"/>
  <c r="H58" i="14"/>
  <c r="N57" i="14"/>
  <c r="O57" i="14" s="1"/>
  <c r="P57" i="14" s="1"/>
  <c r="M57" i="14"/>
  <c r="L57" i="14"/>
  <c r="K57" i="14"/>
  <c r="J57" i="14"/>
  <c r="I57" i="14"/>
  <c r="H57" i="14"/>
  <c r="N56" i="14"/>
  <c r="O56" i="14" s="1"/>
  <c r="P56" i="14" s="1"/>
  <c r="M56" i="14"/>
  <c r="L56" i="14"/>
  <c r="K56" i="14"/>
  <c r="J56" i="14"/>
  <c r="I56" i="14"/>
  <c r="H56" i="14"/>
  <c r="O55" i="14"/>
  <c r="P55" i="14" s="1"/>
  <c r="N55" i="14"/>
  <c r="M55" i="14"/>
  <c r="L55" i="14"/>
  <c r="K55" i="14"/>
  <c r="J55" i="14"/>
  <c r="I55" i="14"/>
  <c r="H55" i="14"/>
  <c r="P54" i="14"/>
  <c r="O54" i="14"/>
  <c r="N54" i="14"/>
  <c r="M54" i="14"/>
  <c r="L54" i="14"/>
  <c r="K54" i="14"/>
  <c r="J54" i="14"/>
  <c r="I54" i="14"/>
  <c r="H54" i="14"/>
  <c r="N53" i="14"/>
  <c r="O53" i="14" s="1"/>
  <c r="P53" i="14" s="1"/>
  <c r="M53" i="14"/>
  <c r="L53" i="14"/>
  <c r="K53" i="14"/>
  <c r="J53" i="14"/>
  <c r="I53" i="14"/>
  <c r="H53" i="14"/>
  <c r="N52" i="14"/>
  <c r="O52" i="14" s="1"/>
  <c r="P52" i="14" s="1"/>
  <c r="M52" i="14"/>
  <c r="L52" i="14"/>
  <c r="K52" i="14"/>
  <c r="J52" i="14"/>
  <c r="I52" i="14"/>
  <c r="H52" i="14"/>
  <c r="O51" i="14"/>
  <c r="P51" i="14" s="1"/>
  <c r="N51" i="14"/>
  <c r="M51" i="14"/>
  <c r="L51" i="14"/>
  <c r="K51" i="14"/>
  <c r="J51" i="14"/>
  <c r="I51" i="14"/>
  <c r="H51" i="14"/>
  <c r="P50" i="14"/>
  <c r="O50" i="14"/>
  <c r="N50" i="14"/>
  <c r="M50" i="14"/>
  <c r="L50" i="14"/>
  <c r="K50" i="14"/>
  <c r="J50" i="14"/>
  <c r="I50" i="14"/>
  <c r="H50" i="14"/>
  <c r="N49" i="14"/>
  <c r="O49" i="14" s="1"/>
  <c r="P49" i="14" s="1"/>
  <c r="M49" i="14"/>
  <c r="L49" i="14"/>
  <c r="K49" i="14"/>
  <c r="J49" i="14"/>
  <c r="I49" i="14"/>
  <c r="H49" i="14"/>
  <c r="N48" i="14"/>
  <c r="O48" i="14" s="1"/>
  <c r="P48" i="14" s="1"/>
  <c r="M48" i="14"/>
  <c r="L48" i="14"/>
  <c r="K48" i="14"/>
  <c r="J48" i="14"/>
  <c r="I48" i="14"/>
  <c r="H48" i="14"/>
  <c r="O47" i="14"/>
  <c r="P47" i="14" s="1"/>
  <c r="N47" i="14"/>
  <c r="M47" i="14"/>
  <c r="L47" i="14"/>
  <c r="K47" i="14"/>
  <c r="J47" i="14"/>
  <c r="I47" i="14"/>
  <c r="H47" i="14"/>
  <c r="P46" i="14"/>
  <c r="O46" i="14"/>
  <c r="N46" i="14"/>
  <c r="M46" i="14"/>
  <c r="L46" i="14"/>
  <c r="K46" i="14"/>
  <c r="J46" i="14"/>
  <c r="I46" i="14"/>
  <c r="H46" i="14"/>
  <c r="N45" i="14"/>
  <c r="O45" i="14" s="1"/>
  <c r="P45" i="14" s="1"/>
  <c r="M45" i="14"/>
  <c r="L45" i="14"/>
  <c r="K45" i="14"/>
  <c r="J45" i="14"/>
  <c r="I45" i="14"/>
  <c r="H45" i="14"/>
  <c r="N44" i="14"/>
  <c r="O44" i="14" s="1"/>
  <c r="P44" i="14" s="1"/>
  <c r="M44" i="14"/>
  <c r="L44" i="14"/>
  <c r="K44" i="14"/>
  <c r="J44" i="14"/>
  <c r="I44" i="14"/>
  <c r="H44" i="14"/>
  <c r="O43" i="14"/>
  <c r="P43" i="14" s="1"/>
  <c r="N43" i="14"/>
  <c r="M43" i="14"/>
  <c r="L43" i="14"/>
  <c r="K43" i="14"/>
  <c r="J43" i="14"/>
  <c r="I43" i="14"/>
  <c r="H43" i="14"/>
  <c r="P42" i="14"/>
  <c r="O42" i="14"/>
  <c r="N42" i="14"/>
  <c r="M42" i="14"/>
  <c r="L42" i="14"/>
  <c r="K42" i="14"/>
  <c r="J42" i="14"/>
  <c r="I42" i="14"/>
  <c r="H42" i="14"/>
  <c r="N41" i="14"/>
  <c r="O41" i="14" s="1"/>
  <c r="P41" i="14" s="1"/>
  <c r="M41" i="14"/>
  <c r="L41" i="14"/>
  <c r="K41" i="14"/>
  <c r="J41" i="14"/>
  <c r="I41" i="14"/>
  <c r="H41" i="14"/>
  <c r="N40" i="14"/>
  <c r="O40" i="14" s="1"/>
  <c r="P40" i="14" s="1"/>
  <c r="M40" i="14"/>
  <c r="L40" i="14"/>
  <c r="K40" i="14"/>
  <c r="J40" i="14"/>
  <c r="I40" i="14"/>
  <c r="H40" i="14"/>
  <c r="O39" i="14"/>
  <c r="P39" i="14" s="1"/>
  <c r="N39" i="14"/>
  <c r="M39" i="14"/>
  <c r="L39" i="14"/>
  <c r="K39" i="14"/>
  <c r="J39" i="14"/>
  <c r="I39" i="14"/>
  <c r="H39" i="14"/>
  <c r="P38" i="14"/>
  <c r="O38" i="14"/>
  <c r="N38" i="14"/>
  <c r="M38" i="14"/>
  <c r="L38" i="14"/>
  <c r="K38" i="14"/>
  <c r="J38" i="14"/>
  <c r="I38" i="14"/>
  <c r="H38" i="14"/>
  <c r="N37" i="14"/>
  <c r="O37" i="14" s="1"/>
  <c r="P37" i="14" s="1"/>
  <c r="M37" i="14"/>
  <c r="L37" i="14"/>
  <c r="K37" i="14"/>
  <c r="J37" i="14"/>
  <c r="I37" i="14"/>
  <c r="H37" i="14"/>
  <c r="N36" i="14"/>
  <c r="O36" i="14" s="1"/>
  <c r="P36" i="14" s="1"/>
  <c r="M36" i="14"/>
  <c r="L36" i="14"/>
  <c r="K36" i="14"/>
  <c r="J36" i="14"/>
  <c r="I36" i="14"/>
  <c r="H36" i="14"/>
  <c r="O35" i="14"/>
  <c r="P35" i="14" s="1"/>
  <c r="N35" i="14"/>
  <c r="M35" i="14"/>
  <c r="L35" i="14"/>
  <c r="K35" i="14"/>
  <c r="J35" i="14"/>
  <c r="I35" i="14"/>
  <c r="H35" i="14"/>
  <c r="P34" i="14"/>
  <c r="O34" i="14"/>
  <c r="N34" i="14"/>
  <c r="M34" i="14"/>
  <c r="L34" i="14"/>
  <c r="K34" i="14"/>
  <c r="J34" i="14"/>
  <c r="I34" i="14"/>
  <c r="H34" i="14"/>
  <c r="N33" i="14"/>
  <c r="O33" i="14" s="1"/>
  <c r="P33" i="14" s="1"/>
  <c r="M33" i="14"/>
  <c r="L33" i="14"/>
  <c r="K33" i="14"/>
  <c r="J33" i="14"/>
  <c r="I33" i="14"/>
  <c r="H33" i="14"/>
  <c r="N32" i="14"/>
  <c r="O32" i="14" s="1"/>
  <c r="P32" i="14" s="1"/>
  <c r="M32" i="14"/>
  <c r="L32" i="14"/>
  <c r="K32" i="14"/>
  <c r="J32" i="14"/>
  <c r="I32" i="14"/>
  <c r="H32" i="14"/>
  <c r="O31" i="14"/>
  <c r="P31" i="14" s="1"/>
  <c r="N31" i="14"/>
  <c r="M31" i="14"/>
  <c r="L31" i="14"/>
  <c r="K31" i="14"/>
  <c r="J31" i="14"/>
  <c r="I31" i="14"/>
  <c r="H31" i="14"/>
  <c r="P30" i="14"/>
  <c r="O30" i="14"/>
  <c r="N30" i="14"/>
  <c r="M30" i="14"/>
  <c r="L30" i="14"/>
  <c r="K30" i="14"/>
  <c r="J30" i="14"/>
  <c r="I30" i="14"/>
  <c r="H30" i="14"/>
  <c r="N29" i="14"/>
  <c r="O29" i="14" s="1"/>
  <c r="P29" i="14" s="1"/>
  <c r="M29" i="14"/>
  <c r="L29" i="14"/>
  <c r="K29" i="14"/>
  <c r="J29" i="14"/>
  <c r="I29" i="14"/>
  <c r="H29" i="14"/>
  <c r="N28" i="14"/>
  <c r="O28" i="14" s="1"/>
  <c r="P28" i="14" s="1"/>
  <c r="M28" i="14"/>
  <c r="L28" i="14"/>
  <c r="K28" i="14"/>
  <c r="J28" i="14"/>
  <c r="I28" i="14"/>
  <c r="H28" i="14"/>
  <c r="O27" i="14"/>
  <c r="P27" i="14" s="1"/>
  <c r="N27" i="14"/>
  <c r="M27" i="14"/>
  <c r="L27" i="14"/>
  <c r="K27" i="14"/>
  <c r="J27" i="14"/>
  <c r="I27" i="14"/>
  <c r="H27" i="14"/>
  <c r="P26" i="14"/>
  <c r="O26" i="14"/>
  <c r="N26" i="14"/>
  <c r="M26" i="14"/>
  <c r="L26" i="14"/>
  <c r="K26" i="14"/>
  <c r="J26" i="14"/>
  <c r="I26" i="14"/>
  <c r="H26" i="14"/>
  <c r="N25" i="14"/>
  <c r="O25" i="14" s="1"/>
  <c r="P25" i="14" s="1"/>
  <c r="M25" i="14"/>
  <c r="L25" i="14"/>
  <c r="K25" i="14"/>
  <c r="J25" i="14"/>
  <c r="I25" i="14"/>
  <c r="H25" i="14"/>
  <c r="N24" i="14"/>
  <c r="O24" i="14" s="1"/>
  <c r="P24" i="14" s="1"/>
  <c r="M24" i="14"/>
  <c r="L24" i="14"/>
  <c r="K24" i="14"/>
  <c r="J24" i="14"/>
  <c r="I24" i="14"/>
  <c r="H24" i="14"/>
  <c r="O23" i="14"/>
  <c r="P23" i="14" s="1"/>
  <c r="N23" i="14"/>
  <c r="M23" i="14"/>
  <c r="L23" i="14"/>
  <c r="K23" i="14"/>
  <c r="J23" i="14"/>
  <c r="I23" i="14"/>
  <c r="H23" i="14"/>
  <c r="P22" i="14"/>
  <c r="O22" i="14"/>
  <c r="N22" i="14"/>
  <c r="M22" i="14"/>
  <c r="L22" i="14"/>
  <c r="K22" i="14"/>
  <c r="J22" i="14"/>
  <c r="I22" i="14"/>
  <c r="H22" i="14"/>
  <c r="N21" i="14"/>
  <c r="O21" i="14" s="1"/>
  <c r="P21" i="14" s="1"/>
  <c r="M21" i="14"/>
  <c r="L21" i="14"/>
  <c r="K21" i="14"/>
  <c r="J21" i="14"/>
  <c r="I21" i="14"/>
  <c r="H21" i="14"/>
  <c r="N20" i="14"/>
  <c r="O20" i="14" s="1"/>
  <c r="P20" i="14" s="1"/>
  <c r="M20" i="14"/>
  <c r="L20" i="14"/>
  <c r="K20" i="14"/>
  <c r="J20" i="14"/>
  <c r="I20" i="14"/>
  <c r="H20" i="14"/>
  <c r="O19" i="14"/>
  <c r="P19" i="14" s="1"/>
  <c r="N19" i="14"/>
  <c r="M19" i="14"/>
  <c r="L19" i="14"/>
  <c r="K19" i="14"/>
  <c r="J19" i="14"/>
  <c r="I19" i="14"/>
  <c r="H19" i="14"/>
  <c r="P18" i="14"/>
  <c r="O18" i="14"/>
  <c r="N18" i="14"/>
  <c r="M18" i="14"/>
  <c r="L18" i="14"/>
  <c r="K18" i="14"/>
  <c r="J18" i="14"/>
  <c r="I18" i="14"/>
  <c r="H18" i="14"/>
  <c r="N17" i="14"/>
  <c r="O17" i="14" s="1"/>
  <c r="P17" i="14" s="1"/>
  <c r="M17" i="14"/>
  <c r="L17" i="14"/>
  <c r="K17" i="14"/>
  <c r="J17" i="14"/>
  <c r="I17" i="14"/>
  <c r="H17" i="14"/>
  <c r="N16" i="14"/>
  <c r="O16" i="14" s="1"/>
  <c r="P16" i="14" s="1"/>
  <c r="M16" i="14"/>
  <c r="L16" i="14"/>
  <c r="K16" i="14"/>
  <c r="J16" i="14"/>
  <c r="I16" i="14"/>
  <c r="H16" i="14"/>
  <c r="O15" i="14"/>
  <c r="P15" i="14" s="1"/>
  <c r="N15" i="14"/>
  <c r="M15" i="14"/>
  <c r="L15" i="14"/>
  <c r="K15" i="14"/>
  <c r="J15" i="14"/>
  <c r="I15" i="14"/>
  <c r="H15" i="14"/>
  <c r="P14" i="14"/>
  <c r="O14" i="14"/>
  <c r="N14" i="14"/>
  <c r="M14" i="14"/>
  <c r="L14" i="14"/>
  <c r="K14" i="14"/>
  <c r="J14" i="14"/>
  <c r="I14" i="14"/>
  <c r="H14" i="14"/>
  <c r="N13" i="14"/>
  <c r="O13" i="14" s="1"/>
  <c r="P13" i="14" s="1"/>
  <c r="M13" i="14"/>
  <c r="L13" i="14"/>
  <c r="K13" i="14"/>
  <c r="J13" i="14"/>
  <c r="I13" i="14"/>
  <c r="H13" i="14"/>
  <c r="N12" i="14"/>
  <c r="O12" i="14" s="1"/>
  <c r="P12" i="14" s="1"/>
  <c r="M12" i="14"/>
  <c r="L12" i="14"/>
  <c r="K12" i="14"/>
  <c r="J12" i="14"/>
  <c r="I12" i="14"/>
  <c r="H12" i="14"/>
  <c r="O11" i="14"/>
  <c r="P11" i="14" s="1"/>
  <c r="N11" i="14"/>
  <c r="M11" i="14"/>
  <c r="L11" i="14"/>
  <c r="K11" i="14"/>
  <c r="J11" i="14"/>
  <c r="I11" i="14"/>
  <c r="H11" i="14"/>
  <c r="P10" i="14"/>
  <c r="O10" i="14"/>
  <c r="N10" i="14"/>
  <c r="M10" i="14"/>
  <c r="L10" i="14"/>
  <c r="K10" i="14"/>
  <c r="J10" i="14"/>
  <c r="I10" i="14"/>
  <c r="H10" i="14"/>
  <c r="N9" i="14"/>
  <c r="O9" i="14" s="1"/>
  <c r="P9" i="14" s="1"/>
  <c r="M9" i="14"/>
  <c r="L9" i="14"/>
  <c r="K9" i="14"/>
  <c r="J9" i="14"/>
  <c r="I9" i="14"/>
  <c r="H9" i="14"/>
  <c r="N8" i="14"/>
  <c r="O8" i="14" s="1"/>
  <c r="P8" i="14" s="1"/>
  <c r="M8" i="14"/>
  <c r="L8" i="14"/>
  <c r="K8" i="14"/>
  <c r="J8" i="14"/>
  <c r="I8" i="14"/>
  <c r="H8" i="14"/>
  <c r="O7" i="14"/>
  <c r="P7" i="14" s="1"/>
  <c r="N7" i="14"/>
  <c r="M7" i="14"/>
  <c r="L7" i="14"/>
  <c r="K7" i="14"/>
  <c r="J7" i="14"/>
  <c r="I7" i="14"/>
  <c r="H7" i="14"/>
  <c r="M6" i="14"/>
  <c r="L6" i="14"/>
  <c r="K6" i="14"/>
  <c r="J6" i="14"/>
  <c r="I6" i="14"/>
  <c r="H6" i="14"/>
  <c r="N6" i="14" s="1"/>
  <c r="E12" i="13"/>
  <c r="I11" i="13"/>
  <c r="B5" i="13"/>
  <c r="G59" i="12"/>
  <c r="B59" i="12"/>
  <c r="J58" i="12"/>
  <c r="H58" i="12"/>
  <c r="E58" i="12"/>
  <c r="B58" i="12"/>
  <c r="F44" i="12"/>
  <c r="B44" i="12"/>
  <c r="B42" i="12"/>
  <c r="I41" i="12"/>
  <c r="F41" i="12"/>
  <c r="B41" i="12"/>
  <c r="B38" i="12"/>
  <c r="B35" i="12"/>
  <c r="B34" i="12"/>
  <c r="B33" i="12"/>
  <c r="G32" i="12"/>
  <c r="F32" i="12"/>
  <c r="B32" i="12"/>
  <c r="F31" i="12"/>
  <c r="B31" i="12"/>
  <c r="F30" i="12"/>
  <c r="B30" i="12"/>
  <c r="G29" i="12"/>
  <c r="F29" i="12"/>
  <c r="G28" i="12"/>
  <c r="F28" i="12"/>
  <c r="B28" i="12"/>
  <c r="F27" i="12"/>
  <c r="G26" i="12"/>
  <c r="F26" i="12"/>
  <c r="B26" i="12"/>
  <c r="B15" i="12"/>
  <c r="I14" i="12"/>
  <c r="B14" i="12"/>
  <c r="B13" i="12"/>
  <c r="I12" i="12"/>
  <c r="B12" i="12"/>
  <c r="B11" i="12"/>
  <c r="I10" i="12"/>
  <c r="B10" i="12"/>
  <c r="B9" i="12"/>
  <c r="B8" i="12"/>
  <c r="I7" i="12"/>
  <c r="B7" i="12"/>
  <c r="B6" i="12"/>
  <c r="H205" i="10"/>
  <c r="G205" i="10"/>
  <c r="H204" i="10"/>
  <c r="G204" i="10"/>
  <c r="H203" i="10"/>
  <c r="G203" i="10"/>
  <c r="H202" i="10"/>
  <c r="G202" i="10"/>
  <c r="H201" i="10"/>
  <c r="G201" i="10"/>
  <c r="H200" i="10"/>
  <c r="G200" i="10"/>
  <c r="H199" i="10"/>
  <c r="G199" i="10"/>
  <c r="H198" i="10"/>
  <c r="G198" i="10"/>
  <c r="H197" i="10"/>
  <c r="G197" i="10"/>
  <c r="H196" i="10"/>
  <c r="G196" i="10"/>
  <c r="H195" i="10"/>
  <c r="G195" i="10"/>
  <c r="H194" i="10"/>
  <c r="G194" i="10"/>
  <c r="H193" i="10"/>
  <c r="G193" i="10"/>
  <c r="H192" i="10"/>
  <c r="G192" i="10"/>
  <c r="H191" i="10"/>
  <c r="G191" i="10"/>
  <c r="H190" i="10"/>
  <c r="G190" i="10"/>
  <c r="H189" i="10"/>
  <c r="G189" i="10"/>
  <c r="H188" i="10"/>
  <c r="G188" i="10"/>
  <c r="H187" i="10"/>
  <c r="G187" i="10"/>
  <c r="H186" i="10"/>
  <c r="G186" i="10"/>
  <c r="H185" i="10"/>
  <c r="G185" i="10"/>
  <c r="H184" i="10"/>
  <c r="G184" i="10"/>
  <c r="H183" i="10"/>
  <c r="G183" i="10"/>
  <c r="H182" i="10"/>
  <c r="G182" i="10"/>
  <c r="H181" i="10"/>
  <c r="G181" i="10"/>
  <c r="H180" i="10"/>
  <c r="G180" i="10"/>
  <c r="H179" i="10"/>
  <c r="G179" i="10"/>
  <c r="H178" i="10"/>
  <c r="G178" i="10"/>
  <c r="H177" i="10"/>
  <c r="G177" i="10"/>
  <c r="H176" i="10"/>
  <c r="G176" i="10"/>
  <c r="H175" i="10"/>
  <c r="G175" i="10"/>
  <c r="H174" i="10"/>
  <c r="G174" i="10"/>
  <c r="H173" i="10"/>
  <c r="G173" i="10"/>
  <c r="H172" i="10"/>
  <c r="G172" i="10"/>
  <c r="H171" i="10"/>
  <c r="G171" i="10"/>
  <c r="H170" i="10"/>
  <c r="G170" i="10"/>
  <c r="H169" i="10"/>
  <c r="G169" i="10"/>
  <c r="H168" i="10"/>
  <c r="G168" i="10"/>
  <c r="H167" i="10"/>
  <c r="G167" i="10"/>
  <c r="H166" i="10"/>
  <c r="G166" i="10"/>
  <c r="H165" i="10"/>
  <c r="G165" i="10"/>
  <c r="H164" i="10"/>
  <c r="G164" i="10"/>
  <c r="H163" i="10"/>
  <c r="G163" i="10"/>
  <c r="H162" i="10"/>
  <c r="G162" i="10"/>
  <c r="H161" i="10"/>
  <c r="G161" i="10"/>
  <c r="H160" i="10"/>
  <c r="G160" i="10"/>
  <c r="H159" i="10"/>
  <c r="G159" i="10"/>
  <c r="H158" i="10"/>
  <c r="G158" i="10"/>
  <c r="H157" i="10"/>
  <c r="G157" i="10"/>
  <c r="H156" i="10"/>
  <c r="G156" i="10"/>
  <c r="H155" i="10"/>
  <c r="G155" i="10"/>
  <c r="H154" i="10"/>
  <c r="G154" i="10"/>
  <c r="H153" i="10"/>
  <c r="G153" i="10"/>
  <c r="H152" i="10"/>
  <c r="G152" i="10"/>
  <c r="H151" i="10"/>
  <c r="G151" i="10"/>
  <c r="H150" i="10"/>
  <c r="G150" i="10"/>
  <c r="H149" i="10"/>
  <c r="G149" i="10"/>
  <c r="H148" i="10"/>
  <c r="G148" i="10"/>
  <c r="H147" i="10"/>
  <c r="G147" i="10"/>
  <c r="H146" i="10"/>
  <c r="G146" i="10"/>
  <c r="H145" i="10"/>
  <c r="G145" i="10"/>
  <c r="H144" i="10"/>
  <c r="G144" i="10"/>
  <c r="H143" i="10"/>
  <c r="G143" i="10"/>
  <c r="H142" i="10"/>
  <c r="G142" i="10"/>
  <c r="H141" i="10"/>
  <c r="G141" i="10"/>
  <c r="H140" i="10"/>
  <c r="G140" i="10"/>
  <c r="H139" i="10"/>
  <c r="G139" i="10"/>
  <c r="H138" i="10"/>
  <c r="G138" i="10"/>
  <c r="H137" i="10"/>
  <c r="G137" i="10"/>
  <c r="H136" i="10"/>
  <c r="G136" i="10"/>
  <c r="H135" i="10"/>
  <c r="G135" i="10"/>
  <c r="H134" i="10"/>
  <c r="G134" i="10"/>
  <c r="H133" i="10"/>
  <c r="G133" i="10"/>
  <c r="H132" i="10"/>
  <c r="G132" i="10"/>
  <c r="H131" i="10"/>
  <c r="G131" i="10"/>
  <c r="H130" i="10"/>
  <c r="G130" i="10"/>
  <c r="H129" i="10"/>
  <c r="G129" i="10"/>
  <c r="H128" i="10"/>
  <c r="G128" i="10"/>
  <c r="H127" i="10"/>
  <c r="G127" i="10"/>
  <c r="H126" i="10"/>
  <c r="G126" i="10"/>
  <c r="H125" i="10"/>
  <c r="G125" i="10"/>
  <c r="H124" i="10"/>
  <c r="G124" i="10"/>
  <c r="H123" i="10"/>
  <c r="G123" i="10"/>
  <c r="H122" i="10"/>
  <c r="G122" i="10"/>
  <c r="H121" i="10"/>
  <c r="G121" i="10"/>
  <c r="H120" i="10"/>
  <c r="G120" i="10"/>
  <c r="H119" i="10"/>
  <c r="G119" i="10"/>
  <c r="H118" i="10"/>
  <c r="G118" i="10"/>
  <c r="H117" i="10"/>
  <c r="G117" i="10"/>
  <c r="H116" i="10"/>
  <c r="G116" i="10"/>
  <c r="H115" i="10"/>
  <c r="G115" i="10"/>
  <c r="H114" i="10"/>
  <c r="G114" i="10"/>
  <c r="H113" i="10"/>
  <c r="G113" i="10"/>
  <c r="H112" i="10"/>
  <c r="G112" i="10"/>
  <c r="H111" i="10"/>
  <c r="G111" i="10"/>
  <c r="H110" i="10"/>
  <c r="G110" i="10"/>
  <c r="H109" i="10"/>
  <c r="G109" i="10"/>
  <c r="H108" i="10"/>
  <c r="G108" i="10"/>
  <c r="H107" i="10"/>
  <c r="G107" i="10"/>
  <c r="H106" i="10"/>
  <c r="G106" i="10"/>
  <c r="H105" i="10"/>
  <c r="G105" i="10"/>
  <c r="H104" i="10"/>
  <c r="G104" i="10"/>
  <c r="H103" i="10"/>
  <c r="G103" i="10"/>
  <c r="H102" i="10"/>
  <c r="G102" i="10"/>
  <c r="H101" i="10"/>
  <c r="G101" i="10"/>
  <c r="H100" i="10"/>
  <c r="G100" i="10"/>
  <c r="H99" i="10"/>
  <c r="G99" i="10"/>
  <c r="H98" i="10"/>
  <c r="G98" i="10"/>
  <c r="H97" i="10"/>
  <c r="G97" i="10"/>
  <c r="H96" i="10"/>
  <c r="G96" i="10"/>
  <c r="H95" i="10"/>
  <c r="G95" i="10"/>
  <c r="H94" i="10"/>
  <c r="G94" i="10"/>
  <c r="H93" i="10"/>
  <c r="G93" i="10"/>
  <c r="H92" i="10"/>
  <c r="G92" i="10"/>
  <c r="H91" i="10"/>
  <c r="G91" i="10"/>
  <c r="H90" i="10"/>
  <c r="G90" i="10"/>
  <c r="H89" i="10"/>
  <c r="G89" i="10"/>
  <c r="H88" i="10"/>
  <c r="G88" i="10"/>
  <c r="H87" i="10"/>
  <c r="G87" i="10"/>
  <c r="H86" i="10"/>
  <c r="G86" i="10"/>
  <c r="H85" i="10"/>
  <c r="G85" i="10"/>
  <c r="H84" i="10"/>
  <c r="G84" i="10"/>
  <c r="H83" i="10"/>
  <c r="G83" i="10"/>
  <c r="H82" i="10"/>
  <c r="G82" i="10"/>
  <c r="H81" i="10"/>
  <c r="G81" i="10"/>
  <c r="H80" i="10"/>
  <c r="G80" i="10"/>
  <c r="H79" i="10"/>
  <c r="G79" i="10"/>
  <c r="H78" i="10"/>
  <c r="G78" i="10"/>
  <c r="H77" i="10"/>
  <c r="G77" i="10"/>
  <c r="H76" i="10"/>
  <c r="G76" i="10"/>
  <c r="H75" i="10"/>
  <c r="G75" i="10"/>
  <c r="H74" i="10"/>
  <c r="G74" i="10"/>
  <c r="H73" i="10"/>
  <c r="G73" i="10"/>
  <c r="H72" i="10"/>
  <c r="G72" i="10"/>
  <c r="H71" i="10"/>
  <c r="G71" i="10"/>
  <c r="H70" i="10"/>
  <c r="G70" i="10"/>
  <c r="H69" i="10"/>
  <c r="G69" i="10"/>
  <c r="H68" i="10"/>
  <c r="G68" i="10"/>
  <c r="H67" i="10"/>
  <c r="G67" i="10"/>
  <c r="H66" i="10"/>
  <c r="G66" i="10"/>
  <c r="H65" i="10"/>
  <c r="G65" i="10"/>
  <c r="H64" i="10"/>
  <c r="G64" i="10"/>
  <c r="H63" i="10"/>
  <c r="G63" i="10"/>
  <c r="G62" i="10"/>
  <c r="H62" i="10" s="1"/>
  <c r="H61" i="10"/>
  <c r="G61" i="10"/>
  <c r="G60" i="10"/>
  <c r="H60" i="10" s="1"/>
  <c r="H59" i="10"/>
  <c r="G59" i="10"/>
  <c r="G58" i="10"/>
  <c r="H58" i="10" s="1"/>
  <c r="H57" i="10"/>
  <c r="G57" i="10"/>
  <c r="G56" i="10"/>
  <c r="H56" i="10" s="1"/>
  <c r="H55" i="10"/>
  <c r="G55" i="10"/>
  <c r="G54" i="10"/>
  <c r="H54" i="10" s="1"/>
  <c r="H53" i="10"/>
  <c r="G53" i="10"/>
  <c r="G52" i="10"/>
  <c r="H52" i="10" s="1"/>
  <c r="H51" i="10"/>
  <c r="G51" i="10"/>
  <c r="G50" i="10"/>
  <c r="H50" i="10" s="1"/>
  <c r="H49" i="10"/>
  <c r="G49" i="10"/>
  <c r="G48" i="10"/>
  <c r="H48" i="10" s="1"/>
  <c r="H47" i="10"/>
  <c r="G47" i="10"/>
  <c r="G46" i="10"/>
  <c r="H46" i="10" s="1"/>
  <c r="H45" i="10"/>
  <c r="G45" i="10"/>
  <c r="G44" i="10"/>
  <c r="H44" i="10" s="1"/>
  <c r="H43" i="10"/>
  <c r="G43" i="10"/>
  <c r="G42" i="10"/>
  <c r="H42" i="10" s="1"/>
  <c r="H41" i="10"/>
  <c r="G41" i="10"/>
  <c r="G40" i="10"/>
  <c r="H40" i="10" s="1"/>
  <c r="H39" i="10"/>
  <c r="G39" i="10"/>
  <c r="G38" i="10"/>
  <c r="H38" i="10" s="1"/>
  <c r="H37" i="10"/>
  <c r="G37" i="10"/>
  <c r="G36" i="10"/>
  <c r="H36" i="10" s="1"/>
  <c r="H35" i="10"/>
  <c r="G35" i="10"/>
  <c r="G34" i="10"/>
  <c r="H34" i="10" s="1"/>
  <c r="H33" i="10"/>
  <c r="G33" i="10"/>
  <c r="G32" i="10"/>
  <c r="H32" i="10" s="1"/>
  <c r="H31" i="10"/>
  <c r="G31" i="10"/>
  <c r="G30" i="10"/>
  <c r="H30" i="10" s="1"/>
  <c r="H29" i="10"/>
  <c r="G29" i="10"/>
  <c r="G28" i="10"/>
  <c r="H28" i="10" s="1"/>
  <c r="H27" i="10"/>
  <c r="G27" i="10"/>
  <c r="G26" i="10"/>
  <c r="H26" i="10" s="1"/>
  <c r="H25" i="10"/>
  <c r="G25" i="10"/>
  <c r="G24" i="10"/>
  <c r="H24" i="10" s="1"/>
  <c r="H23" i="10"/>
  <c r="G23" i="10"/>
  <c r="G22" i="10"/>
  <c r="H22" i="10" s="1"/>
  <c r="H21" i="10"/>
  <c r="G21" i="10"/>
  <c r="G20" i="10"/>
  <c r="H20" i="10" s="1"/>
  <c r="H19" i="10"/>
  <c r="G19" i="10"/>
  <c r="G18" i="10"/>
  <c r="H18" i="10" s="1"/>
  <c r="H17" i="10"/>
  <c r="G17" i="10"/>
  <c r="G16" i="10"/>
  <c r="H16" i="10" s="1"/>
  <c r="H15" i="10"/>
  <c r="G15" i="10"/>
  <c r="G14" i="10"/>
  <c r="H14" i="10" s="1"/>
  <c r="H13" i="10"/>
  <c r="G13" i="10"/>
  <c r="G12" i="10"/>
  <c r="H12" i="10" s="1"/>
  <c r="H11" i="10"/>
  <c r="G11" i="10"/>
  <c r="G10" i="10"/>
  <c r="H10" i="10" s="1"/>
  <c r="H9" i="10"/>
  <c r="G9" i="10"/>
  <c r="G8" i="10"/>
  <c r="H8" i="10" s="1"/>
  <c r="H7" i="10"/>
  <c r="G7" i="10"/>
  <c r="G6" i="10"/>
  <c r="H6" i="10" s="1"/>
  <c r="M205" i="9"/>
  <c r="E205" i="9"/>
  <c r="M204" i="9"/>
  <c r="E204" i="9"/>
  <c r="M203" i="9"/>
  <c r="E203" i="9"/>
  <c r="M202" i="9"/>
  <c r="E202" i="9"/>
  <c r="M201" i="9"/>
  <c r="E201" i="9"/>
  <c r="M200" i="9"/>
  <c r="E200" i="9"/>
  <c r="M199" i="9"/>
  <c r="E199" i="9"/>
  <c r="M198" i="9"/>
  <c r="E198" i="9"/>
  <c r="M197" i="9"/>
  <c r="E197" i="9"/>
  <c r="M196" i="9"/>
  <c r="E196" i="9"/>
  <c r="M195" i="9"/>
  <c r="E195" i="9"/>
  <c r="M194" i="9"/>
  <c r="E194" i="9"/>
  <c r="M193" i="9"/>
  <c r="E193" i="9"/>
  <c r="M192" i="9"/>
  <c r="E192" i="9"/>
  <c r="M191" i="9"/>
  <c r="E191" i="9"/>
  <c r="M190" i="9"/>
  <c r="E190" i="9"/>
  <c r="M189" i="9"/>
  <c r="E189" i="9"/>
  <c r="M188" i="9"/>
  <c r="E188" i="9"/>
  <c r="M187" i="9"/>
  <c r="E187" i="9"/>
  <c r="M186" i="9"/>
  <c r="E186" i="9"/>
  <c r="M185" i="9"/>
  <c r="E185" i="9"/>
  <c r="M184" i="9"/>
  <c r="E184" i="9"/>
  <c r="M183" i="9"/>
  <c r="E183" i="9"/>
  <c r="M182" i="9"/>
  <c r="E182" i="9"/>
  <c r="M181" i="9"/>
  <c r="E181" i="9"/>
  <c r="M180" i="9"/>
  <c r="E180" i="9"/>
  <c r="M179" i="9"/>
  <c r="E179" i="9"/>
  <c r="M178" i="9"/>
  <c r="E178" i="9"/>
  <c r="M177" i="9"/>
  <c r="E177" i="9"/>
  <c r="M176" i="9"/>
  <c r="E176" i="9"/>
  <c r="M175" i="9"/>
  <c r="E175" i="9"/>
  <c r="M174" i="9"/>
  <c r="E174" i="9"/>
  <c r="M173" i="9"/>
  <c r="E173" i="9"/>
  <c r="M172" i="9"/>
  <c r="E172" i="9"/>
  <c r="M171" i="9"/>
  <c r="E171" i="9"/>
  <c r="M170" i="9"/>
  <c r="E170" i="9"/>
  <c r="M169" i="9"/>
  <c r="E169" i="9"/>
  <c r="M168" i="9"/>
  <c r="E168" i="9"/>
  <c r="M167" i="9"/>
  <c r="E167" i="9"/>
  <c r="M166" i="9"/>
  <c r="E166" i="9"/>
  <c r="M165" i="9"/>
  <c r="E165" i="9"/>
  <c r="M164" i="9"/>
  <c r="E164" i="9"/>
  <c r="M163" i="9"/>
  <c r="E163" i="9"/>
  <c r="M162" i="9"/>
  <c r="E162" i="9"/>
  <c r="M161" i="9"/>
  <c r="E161" i="9"/>
  <c r="M160" i="9"/>
  <c r="E160" i="9"/>
  <c r="M159" i="9"/>
  <c r="E159" i="9"/>
  <c r="M158" i="9"/>
  <c r="E158" i="9"/>
  <c r="M157" i="9"/>
  <c r="E157" i="9"/>
  <c r="M156" i="9"/>
  <c r="E156" i="9"/>
  <c r="M155" i="9"/>
  <c r="E155" i="9"/>
  <c r="M154" i="9"/>
  <c r="E154" i="9"/>
  <c r="M153" i="9"/>
  <c r="E153" i="9"/>
  <c r="M152" i="9"/>
  <c r="E152" i="9"/>
  <c r="M151" i="9"/>
  <c r="E151" i="9"/>
  <c r="M150" i="9"/>
  <c r="E150" i="9"/>
  <c r="M149" i="9"/>
  <c r="E149" i="9"/>
  <c r="M148" i="9"/>
  <c r="E148" i="9"/>
  <c r="M147" i="9"/>
  <c r="E147" i="9"/>
  <c r="M146" i="9"/>
  <c r="E146" i="9"/>
  <c r="M145" i="9"/>
  <c r="E145" i="9"/>
  <c r="M144" i="9"/>
  <c r="E144" i="9"/>
  <c r="M143" i="9"/>
  <c r="E143" i="9"/>
  <c r="M142" i="9"/>
  <c r="E142" i="9"/>
  <c r="M141" i="9"/>
  <c r="E141" i="9"/>
  <c r="M140" i="9"/>
  <c r="E140" i="9"/>
  <c r="M139" i="9"/>
  <c r="E139" i="9"/>
  <c r="M138" i="9"/>
  <c r="E138" i="9"/>
  <c r="M137" i="9"/>
  <c r="E137" i="9"/>
  <c r="M136" i="9"/>
  <c r="E136" i="9"/>
  <c r="M135" i="9"/>
  <c r="E135" i="9"/>
  <c r="M134" i="9"/>
  <c r="E134" i="9"/>
  <c r="M133" i="9"/>
  <c r="E133" i="9"/>
  <c r="M132" i="9"/>
  <c r="E132" i="9"/>
  <c r="M131" i="9"/>
  <c r="E131" i="9"/>
  <c r="M130" i="9"/>
  <c r="E130" i="9"/>
  <c r="M129" i="9"/>
  <c r="E129" i="9"/>
  <c r="M128" i="9"/>
  <c r="E128" i="9"/>
  <c r="M127" i="9"/>
  <c r="E127" i="9"/>
  <c r="M126" i="9"/>
  <c r="E126" i="9"/>
  <c r="M125" i="9"/>
  <c r="E125" i="9"/>
  <c r="M124" i="9"/>
  <c r="E124" i="9"/>
  <c r="M123" i="9"/>
  <c r="E123" i="9"/>
  <c r="M122" i="9"/>
  <c r="E122" i="9"/>
  <c r="M121" i="9"/>
  <c r="E121" i="9"/>
  <c r="M120" i="9"/>
  <c r="E120" i="9"/>
  <c r="M119" i="9"/>
  <c r="E119" i="9"/>
  <c r="M118" i="9"/>
  <c r="E118" i="9"/>
  <c r="M117" i="9"/>
  <c r="E117" i="9"/>
  <c r="M116" i="9"/>
  <c r="E116" i="9"/>
  <c r="M115" i="9"/>
  <c r="E115" i="9"/>
  <c r="M114" i="9"/>
  <c r="E114" i="9"/>
  <c r="M113" i="9"/>
  <c r="E113" i="9"/>
  <c r="M112" i="9"/>
  <c r="E112" i="9"/>
  <c r="M111" i="9"/>
  <c r="E111" i="9"/>
  <c r="M110" i="9"/>
  <c r="E110" i="9"/>
  <c r="M109" i="9"/>
  <c r="E109" i="9"/>
  <c r="M108" i="9"/>
  <c r="E108" i="9"/>
  <c r="M107" i="9"/>
  <c r="E107" i="9"/>
  <c r="M106" i="9"/>
  <c r="E106" i="9"/>
  <c r="M105" i="9"/>
  <c r="E105" i="9"/>
  <c r="M104" i="9"/>
  <c r="E104" i="9"/>
  <c r="M103" i="9"/>
  <c r="E103" i="9"/>
  <c r="M102" i="9"/>
  <c r="E102" i="9"/>
  <c r="M101" i="9"/>
  <c r="E101" i="9"/>
  <c r="M100" i="9"/>
  <c r="E100" i="9"/>
  <c r="M99" i="9"/>
  <c r="E99" i="9"/>
  <c r="M98" i="9"/>
  <c r="E98" i="9"/>
  <c r="M97" i="9"/>
  <c r="E97" i="9"/>
  <c r="M96" i="9"/>
  <c r="E96" i="9"/>
  <c r="M95" i="9"/>
  <c r="E95" i="9"/>
  <c r="M94" i="9"/>
  <c r="E94" i="9"/>
  <c r="M93" i="9"/>
  <c r="E93" i="9"/>
  <c r="M92" i="9"/>
  <c r="E92" i="9"/>
  <c r="M91" i="9"/>
  <c r="E91" i="9"/>
  <c r="M90" i="9"/>
  <c r="E90" i="9"/>
  <c r="M89" i="9"/>
  <c r="E89" i="9"/>
  <c r="M88" i="9"/>
  <c r="E88" i="9"/>
  <c r="M87" i="9"/>
  <c r="E87" i="9"/>
  <c r="M86" i="9"/>
  <c r="E86" i="9"/>
  <c r="M85" i="9"/>
  <c r="E85" i="9"/>
  <c r="M84" i="9"/>
  <c r="E84" i="9"/>
  <c r="M83" i="9"/>
  <c r="E83" i="9"/>
  <c r="M82" i="9"/>
  <c r="E82" i="9"/>
  <c r="M81" i="9"/>
  <c r="E81" i="9"/>
  <c r="M80" i="9"/>
  <c r="E80" i="9"/>
  <c r="M79" i="9"/>
  <c r="E79" i="9"/>
  <c r="M78" i="9"/>
  <c r="E78" i="9"/>
  <c r="M77" i="9"/>
  <c r="E77" i="9"/>
  <c r="M76" i="9"/>
  <c r="E76" i="9"/>
  <c r="M75" i="9"/>
  <c r="E75" i="9"/>
  <c r="M74" i="9"/>
  <c r="E74" i="9"/>
  <c r="M73" i="9"/>
  <c r="E73" i="9"/>
  <c r="M72" i="9"/>
  <c r="E72" i="9"/>
  <c r="M71" i="9"/>
  <c r="E71" i="9"/>
  <c r="M70" i="9"/>
  <c r="E70" i="9"/>
  <c r="M69" i="9"/>
  <c r="E69" i="9"/>
  <c r="M68" i="9"/>
  <c r="E68" i="9"/>
  <c r="M67" i="9"/>
  <c r="E67" i="9"/>
  <c r="M66" i="9"/>
  <c r="E66" i="9"/>
  <c r="M65" i="9"/>
  <c r="E65" i="9"/>
  <c r="M64" i="9"/>
  <c r="E64" i="9"/>
  <c r="M63" i="9"/>
  <c r="E63" i="9"/>
  <c r="M62" i="9"/>
  <c r="E62" i="9"/>
  <c r="M61" i="9"/>
  <c r="E61" i="9"/>
  <c r="M60" i="9"/>
  <c r="E60" i="9"/>
  <c r="M59" i="9"/>
  <c r="E59" i="9"/>
  <c r="M58" i="9"/>
  <c r="E58" i="9"/>
  <c r="M57" i="9"/>
  <c r="E57" i="9"/>
  <c r="M56" i="9"/>
  <c r="E56" i="9"/>
  <c r="M55" i="9"/>
  <c r="E55" i="9"/>
  <c r="M54" i="9"/>
  <c r="E54" i="9"/>
  <c r="M53" i="9"/>
  <c r="E53" i="9"/>
  <c r="M52" i="9"/>
  <c r="E52" i="9"/>
  <c r="M51" i="9"/>
  <c r="E51" i="9"/>
  <c r="M50" i="9"/>
  <c r="E50" i="9"/>
  <c r="M49" i="9"/>
  <c r="E49" i="9"/>
  <c r="M48" i="9"/>
  <c r="E48" i="9"/>
  <c r="M47" i="9"/>
  <c r="E47" i="9"/>
  <c r="M46" i="9"/>
  <c r="E46" i="9"/>
  <c r="M45" i="9"/>
  <c r="E45" i="9"/>
  <c r="M44" i="9"/>
  <c r="E44" i="9"/>
  <c r="M43" i="9"/>
  <c r="E43" i="9"/>
  <c r="M42" i="9"/>
  <c r="E42" i="9"/>
  <c r="M41" i="9"/>
  <c r="E41" i="9"/>
  <c r="M40" i="9"/>
  <c r="E40" i="9"/>
  <c r="M39" i="9"/>
  <c r="E39" i="9"/>
  <c r="M38" i="9"/>
  <c r="E38" i="9"/>
  <c r="M37" i="9"/>
  <c r="E37" i="9"/>
  <c r="M36" i="9"/>
  <c r="E36" i="9"/>
  <c r="M35" i="9"/>
  <c r="E35" i="9"/>
  <c r="M34" i="9"/>
  <c r="E34" i="9"/>
  <c r="M33" i="9"/>
  <c r="E33" i="9"/>
  <c r="M32" i="9"/>
  <c r="E32" i="9"/>
  <c r="M31" i="9"/>
  <c r="E31" i="9"/>
  <c r="M30" i="9"/>
  <c r="E30" i="9"/>
  <c r="M29" i="9"/>
  <c r="E29" i="9"/>
  <c r="M28" i="9"/>
  <c r="E28" i="9"/>
  <c r="M27" i="9"/>
  <c r="E27" i="9"/>
  <c r="M26" i="9"/>
  <c r="E26" i="9"/>
  <c r="M25" i="9"/>
  <c r="E25" i="9"/>
  <c r="M24" i="9"/>
  <c r="E24" i="9"/>
  <c r="M23" i="9"/>
  <c r="E23" i="9"/>
  <c r="M22" i="9"/>
  <c r="E22" i="9"/>
  <c r="M21" i="9"/>
  <c r="E21" i="9"/>
  <c r="M20" i="9"/>
  <c r="E20" i="9"/>
  <c r="M19" i="9"/>
  <c r="E19" i="9"/>
  <c r="M18" i="9"/>
  <c r="E18" i="9"/>
  <c r="M17" i="9"/>
  <c r="E17" i="9"/>
  <c r="M16" i="9"/>
  <c r="E16" i="9"/>
  <c r="M15" i="9"/>
  <c r="E15" i="9"/>
  <c r="M14" i="9"/>
  <c r="E14" i="9"/>
  <c r="M13" i="9"/>
  <c r="E13" i="9"/>
  <c r="M12" i="9"/>
  <c r="E12" i="9"/>
  <c r="G305" i="6"/>
  <c r="L305" i="6" s="1"/>
  <c r="L304" i="6"/>
  <c r="G304" i="6"/>
  <c r="G303" i="6"/>
  <c r="L303" i="6" s="1"/>
  <c r="L302" i="6"/>
  <c r="G302" i="6"/>
  <c r="G301" i="6"/>
  <c r="L301" i="6" s="1"/>
  <c r="L300" i="6"/>
  <c r="G300" i="6"/>
  <c r="G299" i="6"/>
  <c r="L299" i="6" s="1"/>
  <c r="L298" i="6"/>
  <c r="G298" i="6"/>
  <c r="G297" i="6"/>
  <c r="L297" i="6" s="1"/>
  <c r="L296" i="6"/>
  <c r="G296" i="6"/>
  <c r="G295" i="6"/>
  <c r="L295" i="6" s="1"/>
  <c r="L294" i="6"/>
  <c r="G294" i="6"/>
  <c r="G293" i="6"/>
  <c r="L293" i="6" s="1"/>
  <c r="L292" i="6"/>
  <c r="G292" i="6"/>
  <c r="G291" i="6"/>
  <c r="L291" i="6" s="1"/>
  <c r="L290" i="6"/>
  <c r="G290" i="6"/>
  <c r="G289" i="6"/>
  <c r="L289" i="6" s="1"/>
  <c r="L288" i="6"/>
  <c r="G288" i="6"/>
  <c r="G287" i="6"/>
  <c r="L287" i="6" s="1"/>
  <c r="L286" i="6"/>
  <c r="G286" i="6"/>
  <c r="G285" i="6"/>
  <c r="L285" i="6" s="1"/>
  <c r="L284" i="6"/>
  <c r="G284" i="6"/>
  <c r="G283" i="6"/>
  <c r="L283" i="6" s="1"/>
  <c r="L282" i="6"/>
  <c r="G282" i="6"/>
  <c r="G281" i="6"/>
  <c r="L281" i="6" s="1"/>
  <c r="L280" i="6"/>
  <c r="G280" i="6"/>
  <c r="G279" i="6"/>
  <c r="L279" i="6" s="1"/>
  <c r="L278" i="6"/>
  <c r="G278" i="6"/>
  <c r="G277" i="6"/>
  <c r="L277" i="6" s="1"/>
  <c r="L276" i="6"/>
  <c r="G276" i="6"/>
  <c r="G275" i="6"/>
  <c r="L275" i="6" s="1"/>
  <c r="L274" i="6"/>
  <c r="G274" i="6"/>
  <c r="G273" i="6"/>
  <c r="L273" i="6" s="1"/>
  <c r="L272" i="6"/>
  <c r="G272" i="6"/>
  <c r="G271" i="6"/>
  <c r="L271" i="6" s="1"/>
  <c r="L270" i="6"/>
  <c r="G270" i="6"/>
  <c r="G269" i="6"/>
  <c r="L269" i="6" s="1"/>
  <c r="L268" i="6"/>
  <c r="G268" i="6"/>
  <c r="G267" i="6"/>
  <c r="L267" i="6" s="1"/>
  <c r="L266" i="6"/>
  <c r="G266" i="6"/>
  <c r="G265" i="6"/>
  <c r="L265" i="6" s="1"/>
  <c r="L264" i="6"/>
  <c r="G264" i="6"/>
  <c r="G263" i="6"/>
  <c r="L263" i="6" s="1"/>
  <c r="L262" i="6"/>
  <c r="G262" i="6"/>
  <c r="G261" i="6"/>
  <c r="L261" i="6" s="1"/>
  <c r="L260" i="6"/>
  <c r="G260" i="6"/>
  <c r="G259" i="6"/>
  <c r="L259" i="6" s="1"/>
  <c r="L258" i="6"/>
  <c r="G258" i="6"/>
  <c r="G257" i="6"/>
  <c r="L257" i="6" s="1"/>
  <c r="L256" i="6"/>
  <c r="G256" i="6"/>
  <c r="G255" i="6"/>
  <c r="L255" i="6" s="1"/>
  <c r="L254" i="6"/>
  <c r="G254" i="6"/>
  <c r="G253" i="6"/>
  <c r="L253" i="6" s="1"/>
  <c r="L252" i="6"/>
  <c r="G252" i="6"/>
  <c r="G251" i="6"/>
  <c r="L251" i="6" s="1"/>
  <c r="L250" i="6"/>
  <c r="G250" i="6"/>
  <c r="G249" i="6"/>
  <c r="L249" i="6" s="1"/>
  <c r="L248" i="6"/>
  <c r="G248" i="6"/>
  <c r="G247" i="6"/>
  <c r="L247" i="6" s="1"/>
  <c r="L246" i="6"/>
  <c r="G246" i="6"/>
  <c r="G245" i="6"/>
  <c r="L245" i="6" s="1"/>
  <c r="L244" i="6"/>
  <c r="G244" i="6"/>
  <c r="G243" i="6"/>
  <c r="L243" i="6" s="1"/>
  <c r="L242" i="6"/>
  <c r="G242" i="6"/>
  <c r="G241" i="6"/>
  <c r="L241" i="6" s="1"/>
  <c r="L240" i="6"/>
  <c r="G240" i="6"/>
  <c r="G239" i="6"/>
  <c r="L239" i="6" s="1"/>
  <c r="L238" i="6"/>
  <c r="G238" i="6"/>
  <c r="G237" i="6"/>
  <c r="L237" i="6" s="1"/>
  <c r="L236" i="6"/>
  <c r="G236" i="6"/>
  <c r="G235" i="6"/>
  <c r="L235" i="6" s="1"/>
  <c r="L234" i="6"/>
  <c r="G234" i="6"/>
  <c r="G233" i="6"/>
  <c r="L233" i="6" s="1"/>
  <c r="L232" i="6"/>
  <c r="G232" i="6"/>
  <c r="G231" i="6"/>
  <c r="L231" i="6" s="1"/>
  <c r="L230" i="6"/>
  <c r="G230" i="6"/>
  <c r="G229" i="6"/>
  <c r="L229" i="6" s="1"/>
  <c r="L228" i="6"/>
  <c r="G228" i="6"/>
  <c r="G227" i="6"/>
  <c r="L227" i="6" s="1"/>
  <c r="L226" i="6"/>
  <c r="G226" i="6"/>
  <c r="G225" i="6"/>
  <c r="L225" i="6" s="1"/>
  <c r="L224" i="6"/>
  <c r="G224" i="6"/>
  <c r="G223" i="6"/>
  <c r="L223" i="6" s="1"/>
  <c r="L222" i="6"/>
  <c r="G222" i="6"/>
  <c r="G221" i="6"/>
  <c r="L221" i="6" s="1"/>
  <c r="L220" i="6"/>
  <c r="G220" i="6"/>
  <c r="G219" i="6"/>
  <c r="L219" i="6" s="1"/>
  <c r="L218" i="6"/>
  <c r="G218" i="6"/>
  <c r="G217" i="6"/>
  <c r="L217" i="6" s="1"/>
  <c r="L216" i="6"/>
  <c r="G216" i="6"/>
  <c r="G215" i="6"/>
  <c r="L215" i="6" s="1"/>
  <c r="L214" i="6"/>
  <c r="G214" i="6"/>
  <c r="G213" i="6"/>
  <c r="L213" i="6" s="1"/>
  <c r="L212" i="6"/>
  <c r="G212" i="6"/>
  <c r="G211" i="6"/>
  <c r="L211" i="6" s="1"/>
  <c r="L210" i="6"/>
  <c r="G210" i="6"/>
  <c r="G209" i="6"/>
  <c r="L209" i="6" s="1"/>
  <c r="L208" i="6"/>
  <c r="G208" i="6"/>
  <c r="G207" i="6"/>
  <c r="L207" i="6" s="1"/>
  <c r="L206" i="6"/>
  <c r="G206" i="6"/>
  <c r="G205" i="6"/>
  <c r="L205" i="6" s="1"/>
  <c r="L204" i="6"/>
  <c r="G204" i="6"/>
  <c r="G203" i="6"/>
  <c r="L203" i="6" s="1"/>
  <c r="L202" i="6"/>
  <c r="G202" i="6"/>
  <c r="G201" i="6"/>
  <c r="L201" i="6" s="1"/>
  <c r="L200" i="6"/>
  <c r="G200" i="6"/>
  <c r="G199" i="6"/>
  <c r="L199" i="6" s="1"/>
  <c r="L198" i="6"/>
  <c r="G198" i="6"/>
  <c r="G197" i="6"/>
  <c r="L197" i="6" s="1"/>
  <c r="L196" i="6"/>
  <c r="G196" i="6"/>
  <c r="G195" i="6"/>
  <c r="L195" i="6" s="1"/>
  <c r="L194" i="6"/>
  <c r="G194" i="6"/>
  <c r="G193" i="6"/>
  <c r="L193" i="6" s="1"/>
  <c r="L192" i="6"/>
  <c r="G192" i="6"/>
  <c r="G191" i="6"/>
  <c r="L191" i="6" s="1"/>
  <c r="L190" i="6"/>
  <c r="G190" i="6"/>
  <c r="G189" i="6"/>
  <c r="L189" i="6" s="1"/>
  <c r="L188" i="6"/>
  <c r="G188" i="6"/>
  <c r="G187" i="6"/>
  <c r="L187" i="6" s="1"/>
  <c r="L186" i="6"/>
  <c r="G186" i="6"/>
  <c r="G185" i="6"/>
  <c r="L185" i="6" s="1"/>
  <c r="L184" i="6"/>
  <c r="G184" i="6"/>
  <c r="G183" i="6"/>
  <c r="L183" i="6" s="1"/>
  <c r="L182" i="6"/>
  <c r="G182" i="6"/>
  <c r="G181" i="6"/>
  <c r="L181" i="6" s="1"/>
  <c r="L180" i="6"/>
  <c r="G180" i="6"/>
  <c r="G179" i="6"/>
  <c r="L179" i="6" s="1"/>
  <c r="L178" i="6"/>
  <c r="G178" i="6"/>
  <c r="G177" i="6"/>
  <c r="L177" i="6" s="1"/>
  <c r="L176" i="6"/>
  <c r="G176" i="6"/>
  <c r="G175" i="6"/>
  <c r="L175" i="6" s="1"/>
  <c r="L174" i="6"/>
  <c r="G174" i="6"/>
  <c r="G173" i="6"/>
  <c r="L173" i="6" s="1"/>
  <c r="L172" i="6"/>
  <c r="G172" i="6"/>
  <c r="G171" i="6"/>
  <c r="L171" i="6" s="1"/>
  <c r="L170" i="6"/>
  <c r="G170" i="6"/>
  <c r="G169" i="6"/>
  <c r="L169" i="6" s="1"/>
  <c r="L168" i="6"/>
  <c r="G168" i="6"/>
  <c r="G167" i="6"/>
  <c r="L167" i="6" s="1"/>
  <c r="L166" i="6"/>
  <c r="G166" i="6"/>
  <c r="G165" i="6"/>
  <c r="L165" i="6" s="1"/>
  <c r="L164" i="6"/>
  <c r="G164" i="6"/>
  <c r="L163" i="6"/>
  <c r="G163" i="6"/>
  <c r="L162" i="6"/>
  <c r="G162" i="6"/>
  <c r="L161" i="6"/>
  <c r="G161" i="6"/>
  <c r="L160" i="6"/>
  <c r="G160" i="6"/>
  <c r="L159" i="6"/>
  <c r="G159" i="6"/>
  <c r="L158" i="6"/>
  <c r="G158" i="6"/>
  <c r="L157" i="6"/>
  <c r="G157" i="6"/>
  <c r="L156" i="6"/>
  <c r="G156" i="6"/>
  <c r="L155" i="6"/>
  <c r="G155" i="6"/>
  <c r="L154" i="6"/>
  <c r="G154" i="6"/>
  <c r="L153" i="6"/>
  <c r="G153" i="6"/>
  <c r="L152" i="6"/>
  <c r="G152" i="6"/>
  <c r="L151" i="6"/>
  <c r="G151" i="6"/>
  <c r="L150" i="6"/>
  <c r="G150" i="6"/>
  <c r="L149" i="6"/>
  <c r="G149" i="6"/>
  <c r="L148" i="6"/>
  <c r="G148" i="6"/>
  <c r="L147" i="6"/>
  <c r="G147" i="6"/>
  <c r="L146" i="6"/>
  <c r="G146" i="6"/>
  <c r="L145" i="6"/>
  <c r="G145" i="6"/>
  <c r="L144" i="6"/>
  <c r="G144" i="6"/>
  <c r="L143" i="6"/>
  <c r="G143" i="6"/>
  <c r="L142" i="6"/>
  <c r="G142" i="6"/>
  <c r="L141" i="6"/>
  <c r="G141" i="6"/>
  <c r="L140" i="6"/>
  <c r="G140" i="6"/>
  <c r="L139" i="6"/>
  <c r="G139" i="6"/>
  <c r="L138" i="6"/>
  <c r="G138" i="6"/>
  <c r="L137" i="6"/>
  <c r="G137" i="6"/>
  <c r="L136" i="6"/>
  <c r="G136" i="6"/>
  <c r="L135" i="6"/>
  <c r="G135" i="6"/>
  <c r="L134" i="6"/>
  <c r="G134" i="6"/>
  <c r="L133" i="6"/>
  <c r="G133" i="6"/>
  <c r="G132" i="6"/>
  <c r="L132" i="6" s="1"/>
  <c r="L131" i="6"/>
  <c r="G131" i="6"/>
  <c r="G130" i="6"/>
  <c r="L130" i="6" s="1"/>
  <c r="L129" i="6"/>
  <c r="G129" i="6"/>
  <c r="G128" i="6"/>
  <c r="L128" i="6" s="1"/>
  <c r="L127" i="6"/>
  <c r="G127" i="6"/>
  <c r="G126" i="6"/>
  <c r="L126" i="6" s="1"/>
  <c r="L125" i="6"/>
  <c r="G125" i="6"/>
  <c r="G124" i="6"/>
  <c r="L124" i="6" s="1"/>
  <c r="L123" i="6"/>
  <c r="G123" i="6"/>
  <c r="G122" i="6"/>
  <c r="L122" i="6" s="1"/>
  <c r="L121" i="6"/>
  <c r="G121" i="6"/>
  <c r="G120" i="6"/>
  <c r="L120" i="6" s="1"/>
  <c r="L119" i="6"/>
  <c r="G119" i="6"/>
  <c r="G118" i="6"/>
  <c r="L118" i="6" s="1"/>
  <c r="L117" i="6"/>
  <c r="G117" i="6"/>
  <c r="G116" i="6"/>
  <c r="L116" i="6" s="1"/>
  <c r="L115" i="6"/>
  <c r="G115" i="6"/>
  <c r="G114" i="6"/>
  <c r="L114" i="6" s="1"/>
  <c r="L113" i="6"/>
  <c r="G113" i="6"/>
  <c r="G112" i="6"/>
  <c r="L112" i="6" s="1"/>
  <c r="L111" i="6"/>
  <c r="G111" i="6"/>
  <c r="G110" i="6"/>
  <c r="L110" i="6" s="1"/>
  <c r="L109" i="6"/>
  <c r="G109" i="6"/>
  <c r="G108" i="6"/>
  <c r="L108" i="6" s="1"/>
  <c r="L107" i="6"/>
  <c r="G107" i="6"/>
  <c r="G106" i="6"/>
  <c r="L106" i="6" s="1"/>
  <c r="L105" i="6"/>
  <c r="G105" i="6"/>
  <c r="G104" i="6"/>
  <c r="L104" i="6" s="1"/>
  <c r="L103" i="6"/>
  <c r="G103" i="6"/>
  <c r="G102" i="6"/>
  <c r="L102" i="6" s="1"/>
  <c r="L101" i="6"/>
  <c r="G101" i="6"/>
  <c r="G100" i="6"/>
  <c r="L100" i="6" s="1"/>
  <c r="L99" i="6"/>
  <c r="G99" i="6"/>
  <c r="G98" i="6"/>
  <c r="L98" i="6" s="1"/>
  <c r="L97" i="6"/>
  <c r="G97" i="6"/>
  <c r="G96" i="6"/>
  <c r="L96" i="6" s="1"/>
  <c r="L95" i="6"/>
  <c r="G95" i="6"/>
  <c r="G94" i="6"/>
  <c r="L94" i="6" s="1"/>
  <c r="L93" i="6"/>
  <c r="G93" i="6"/>
  <c r="G92" i="6"/>
  <c r="L92" i="6" s="1"/>
  <c r="L91" i="6"/>
  <c r="G91" i="6"/>
  <c r="G90" i="6"/>
  <c r="L90" i="6" s="1"/>
  <c r="L89" i="6"/>
  <c r="G89" i="6"/>
  <c r="G88" i="6"/>
  <c r="L88" i="6" s="1"/>
  <c r="L87" i="6"/>
  <c r="G87" i="6"/>
  <c r="G86" i="6"/>
  <c r="L86" i="6" s="1"/>
  <c r="L85" i="6"/>
  <c r="G85" i="6"/>
  <c r="G84" i="6"/>
  <c r="L84" i="6" s="1"/>
  <c r="L83" i="6"/>
  <c r="G83" i="6"/>
  <c r="G82" i="6"/>
  <c r="L82" i="6" s="1"/>
  <c r="L81" i="6"/>
  <c r="G81" i="6"/>
  <c r="G80" i="6"/>
  <c r="L80" i="6" s="1"/>
  <c r="L79" i="6"/>
  <c r="G79" i="6"/>
  <c r="G78" i="6"/>
  <c r="L78" i="6" s="1"/>
  <c r="L77" i="6"/>
  <c r="G77" i="6"/>
  <c r="G76" i="6"/>
  <c r="L76" i="6" s="1"/>
  <c r="L75" i="6"/>
  <c r="G75" i="6"/>
  <c r="G74" i="6"/>
  <c r="L74" i="6" s="1"/>
  <c r="L73" i="6"/>
  <c r="G73" i="6"/>
  <c r="G72" i="6"/>
  <c r="L72" i="6" s="1"/>
  <c r="L71" i="6"/>
  <c r="G71" i="6"/>
  <c r="G70" i="6"/>
  <c r="L70" i="6" s="1"/>
  <c r="L69" i="6"/>
  <c r="G69" i="6"/>
  <c r="G68" i="6"/>
  <c r="L68" i="6" s="1"/>
  <c r="L67" i="6"/>
  <c r="G67" i="6"/>
  <c r="G66" i="6"/>
  <c r="L66" i="6" s="1"/>
  <c r="L65" i="6"/>
  <c r="G65" i="6"/>
  <c r="G64" i="6"/>
  <c r="L64" i="6" s="1"/>
  <c r="L63" i="6"/>
  <c r="G63" i="6"/>
  <c r="G62" i="6"/>
  <c r="L62" i="6" s="1"/>
  <c r="L61" i="6"/>
  <c r="G61" i="6"/>
  <c r="G60" i="6"/>
  <c r="L60" i="6" s="1"/>
  <c r="L59" i="6"/>
  <c r="G59" i="6"/>
  <c r="G58" i="6"/>
  <c r="L58" i="6" s="1"/>
  <c r="L57" i="6"/>
  <c r="G57" i="6"/>
  <c r="G56" i="6"/>
  <c r="L56" i="6" s="1"/>
  <c r="L55" i="6"/>
  <c r="G55" i="6"/>
  <c r="G54" i="6"/>
  <c r="L54" i="6" s="1"/>
  <c r="L53" i="6"/>
  <c r="G53" i="6"/>
  <c r="G52" i="6"/>
  <c r="L52" i="6" s="1"/>
  <c r="L51" i="6"/>
  <c r="G51" i="6"/>
  <c r="G50" i="6"/>
  <c r="L50" i="6" s="1"/>
  <c r="L49" i="6"/>
  <c r="G49" i="6"/>
  <c r="G48" i="6"/>
  <c r="L48" i="6" s="1"/>
  <c r="L47" i="6"/>
  <c r="G47" i="6"/>
  <c r="G46" i="6"/>
  <c r="L46" i="6" s="1"/>
  <c r="L45" i="6"/>
  <c r="G45" i="6"/>
  <c r="G44" i="6"/>
  <c r="L44" i="6" s="1"/>
  <c r="L43" i="6"/>
  <c r="G43" i="6"/>
  <c r="G42" i="6"/>
  <c r="L42" i="6" s="1"/>
  <c r="L41" i="6"/>
  <c r="G41" i="6"/>
  <c r="G40" i="6"/>
  <c r="L40" i="6" s="1"/>
  <c r="L39" i="6"/>
  <c r="G39" i="6"/>
  <c r="G38" i="6"/>
  <c r="L38" i="6" s="1"/>
  <c r="L37" i="6"/>
  <c r="G37" i="6"/>
  <c r="G36" i="6"/>
  <c r="L36" i="6" s="1"/>
  <c r="L35" i="6"/>
  <c r="G35" i="6"/>
  <c r="G34" i="6"/>
  <c r="L34" i="6" s="1"/>
  <c r="L33" i="6"/>
  <c r="G33" i="6"/>
  <c r="G32" i="6"/>
  <c r="L32" i="6" s="1"/>
  <c r="L31" i="6"/>
  <c r="G31" i="6"/>
  <c r="G30" i="6"/>
  <c r="L30" i="6" s="1"/>
  <c r="L29" i="6"/>
  <c r="G29" i="6"/>
  <c r="G28" i="6"/>
  <c r="L28" i="6" s="1"/>
  <c r="L27" i="6"/>
  <c r="G27" i="6"/>
  <c r="G26" i="6"/>
  <c r="L26" i="6" s="1"/>
  <c r="L25" i="6"/>
  <c r="G25" i="6"/>
  <c r="G24" i="6"/>
  <c r="L24" i="6" s="1"/>
  <c r="L23" i="6"/>
  <c r="G23" i="6"/>
  <c r="G22" i="6"/>
  <c r="L22" i="6" s="1"/>
  <c r="L21" i="6"/>
  <c r="G21" i="6"/>
  <c r="G20" i="6"/>
  <c r="L20" i="6" s="1"/>
  <c r="L19" i="6"/>
  <c r="G19" i="6"/>
  <c r="G18" i="6"/>
  <c r="L18" i="6" s="1"/>
  <c r="L17" i="6"/>
  <c r="G17" i="6"/>
  <c r="G16" i="6"/>
  <c r="L16" i="6" s="1"/>
  <c r="L15" i="6"/>
  <c r="G15" i="6"/>
  <c r="G14" i="6"/>
  <c r="L14" i="6" s="1"/>
  <c r="L13" i="6"/>
  <c r="G13" i="6"/>
  <c r="G12" i="6"/>
  <c r="L12" i="6" s="1"/>
  <c r="L11" i="6"/>
  <c r="G11" i="6"/>
  <c r="G10" i="6"/>
  <c r="L10" i="6" s="1"/>
  <c r="L9" i="6"/>
  <c r="G31" i="12" s="1"/>
  <c r="G9" i="6"/>
  <c r="G8" i="6"/>
  <c r="L8" i="6" s="1"/>
  <c r="L7" i="6"/>
  <c r="G7" i="6"/>
  <c r="G6" i="6"/>
  <c r="L6" i="6" s="1"/>
  <c r="AF305" i="5"/>
  <c r="AE305" i="5"/>
  <c r="AD305" i="5"/>
  <c r="AC305" i="5"/>
  <c r="AB305" i="5"/>
  <c r="J305" i="5" s="1"/>
  <c r="AA305" i="5"/>
  <c r="Z305" i="5"/>
  <c r="W305" i="5"/>
  <c r="N305" i="5"/>
  <c r="M305" i="5"/>
  <c r="I305" i="5"/>
  <c r="AF304" i="5"/>
  <c r="AE304" i="5"/>
  <c r="AD304" i="5"/>
  <c r="AC304" i="5"/>
  <c r="AB304" i="5"/>
  <c r="J304" i="5" s="1"/>
  <c r="AA304" i="5"/>
  <c r="Z304" i="5"/>
  <c r="W304" i="5"/>
  <c r="N304" i="5"/>
  <c r="M304" i="5"/>
  <c r="I304" i="5"/>
  <c r="AF303" i="5"/>
  <c r="AE303" i="5"/>
  <c r="AD303" i="5"/>
  <c r="AC303" i="5"/>
  <c r="AB303" i="5"/>
  <c r="J303" i="5" s="1"/>
  <c r="AA303" i="5"/>
  <c r="Z303" i="5"/>
  <c r="W303" i="5"/>
  <c r="N303" i="5"/>
  <c r="M303" i="5"/>
  <c r="I303" i="5"/>
  <c r="AF302" i="5"/>
  <c r="AE302" i="5"/>
  <c r="AD302" i="5"/>
  <c r="AC302" i="5"/>
  <c r="AB302" i="5"/>
  <c r="J302" i="5" s="1"/>
  <c r="AA302" i="5"/>
  <c r="Z302" i="5"/>
  <c r="W302" i="5"/>
  <c r="N302" i="5"/>
  <c r="M302" i="5"/>
  <c r="I302" i="5"/>
  <c r="AF301" i="5"/>
  <c r="AE301" i="5"/>
  <c r="AD301" i="5"/>
  <c r="AC301" i="5"/>
  <c r="AB301" i="5"/>
  <c r="J301" i="5" s="1"/>
  <c r="AA301" i="5"/>
  <c r="Z301" i="5"/>
  <c r="W301" i="5"/>
  <c r="N301" i="5"/>
  <c r="M301" i="5"/>
  <c r="I301" i="5"/>
  <c r="AF300" i="5"/>
  <c r="AE300" i="5"/>
  <c r="AD300" i="5"/>
  <c r="AC300" i="5"/>
  <c r="AB300" i="5"/>
  <c r="J300" i="5" s="1"/>
  <c r="AA300" i="5"/>
  <c r="Z300" i="5"/>
  <c r="W300" i="5"/>
  <c r="N300" i="5"/>
  <c r="M300" i="5"/>
  <c r="I300" i="5"/>
  <c r="AF299" i="5"/>
  <c r="AE299" i="5"/>
  <c r="AD299" i="5"/>
  <c r="AC299" i="5"/>
  <c r="AB299" i="5"/>
  <c r="J299" i="5" s="1"/>
  <c r="AA299" i="5"/>
  <c r="Z299" i="5"/>
  <c r="W299" i="5"/>
  <c r="N299" i="5"/>
  <c r="M299" i="5"/>
  <c r="I299" i="5"/>
  <c r="AF298" i="5"/>
  <c r="AE298" i="5"/>
  <c r="AD298" i="5"/>
  <c r="AC298" i="5"/>
  <c r="AB298" i="5"/>
  <c r="J298" i="5" s="1"/>
  <c r="AA298" i="5"/>
  <c r="Z298" i="5"/>
  <c r="W298" i="5"/>
  <c r="N298" i="5"/>
  <c r="M298" i="5"/>
  <c r="I298" i="5"/>
  <c r="AF297" i="5"/>
  <c r="AE297" i="5"/>
  <c r="AD297" i="5"/>
  <c r="AC297" i="5"/>
  <c r="AB297" i="5"/>
  <c r="J297" i="5" s="1"/>
  <c r="AA297" i="5"/>
  <c r="Z297" i="5"/>
  <c r="W297" i="5"/>
  <c r="N297" i="5"/>
  <c r="M297" i="5"/>
  <c r="I297" i="5"/>
  <c r="AF296" i="5"/>
  <c r="AE296" i="5"/>
  <c r="AD296" i="5"/>
  <c r="AC296" i="5"/>
  <c r="AB296" i="5"/>
  <c r="J296" i="5" s="1"/>
  <c r="AA296" i="5"/>
  <c r="Z296" i="5"/>
  <c r="W296" i="5"/>
  <c r="N296" i="5"/>
  <c r="M296" i="5"/>
  <c r="I296" i="5"/>
  <c r="AF295" i="5"/>
  <c r="AE295" i="5"/>
  <c r="AD295" i="5"/>
  <c r="AC295" i="5"/>
  <c r="AB295" i="5"/>
  <c r="J295" i="5" s="1"/>
  <c r="AA295" i="5"/>
  <c r="Z295" i="5"/>
  <c r="W295" i="5"/>
  <c r="N295" i="5"/>
  <c r="M295" i="5"/>
  <c r="I295" i="5"/>
  <c r="AF294" i="5"/>
  <c r="AE294" i="5"/>
  <c r="AD294" i="5"/>
  <c r="AC294" i="5"/>
  <c r="AB294" i="5"/>
  <c r="J294" i="5" s="1"/>
  <c r="AA294" i="5"/>
  <c r="Z294" i="5"/>
  <c r="W294" i="5"/>
  <c r="N294" i="5"/>
  <c r="M294" i="5"/>
  <c r="I294" i="5"/>
  <c r="AF293" i="5"/>
  <c r="AE293" i="5"/>
  <c r="AD293" i="5"/>
  <c r="AC293" i="5"/>
  <c r="AB293" i="5"/>
  <c r="J293" i="5" s="1"/>
  <c r="AA293" i="5"/>
  <c r="Z293" i="5"/>
  <c r="W293" i="5"/>
  <c r="N293" i="5"/>
  <c r="M293" i="5"/>
  <c r="I293" i="5"/>
  <c r="AF292" i="5"/>
  <c r="AE292" i="5"/>
  <c r="AD292" i="5"/>
  <c r="AC292" i="5"/>
  <c r="AB292" i="5"/>
  <c r="J292" i="5" s="1"/>
  <c r="AA292" i="5"/>
  <c r="Z292" i="5"/>
  <c r="W292" i="5"/>
  <c r="N292" i="5"/>
  <c r="M292" i="5"/>
  <c r="I292" i="5"/>
  <c r="AF291" i="5"/>
  <c r="AE291" i="5"/>
  <c r="AD291" i="5"/>
  <c r="AC291" i="5"/>
  <c r="AB291" i="5"/>
  <c r="J291" i="5" s="1"/>
  <c r="AA291" i="5"/>
  <c r="Z291" i="5"/>
  <c r="W291" i="5"/>
  <c r="N291" i="5"/>
  <c r="M291" i="5"/>
  <c r="I291" i="5"/>
  <c r="AF290" i="5"/>
  <c r="AE290" i="5"/>
  <c r="AD290" i="5"/>
  <c r="AC290" i="5"/>
  <c r="AB290" i="5"/>
  <c r="J290" i="5" s="1"/>
  <c r="AA290" i="5"/>
  <c r="Z290" i="5"/>
  <c r="W290" i="5"/>
  <c r="N290" i="5"/>
  <c r="M290" i="5"/>
  <c r="I290" i="5"/>
  <c r="AF289" i="5"/>
  <c r="AE289" i="5"/>
  <c r="AD289" i="5"/>
  <c r="AC289" i="5"/>
  <c r="AB289" i="5"/>
  <c r="J289" i="5" s="1"/>
  <c r="AA289" i="5"/>
  <c r="Z289" i="5"/>
  <c r="W289" i="5"/>
  <c r="N289" i="5"/>
  <c r="M289" i="5"/>
  <c r="I289" i="5"/>
  <c r="AF288" i="5"/>
  <c r="AE288" i="5"/>
  <c r="AD288" i="5"/>
  <c r="AC288" i="5"/>
  <c r="AB288" i="5"/>
  <c r="J288" i="5" s="1"/>
  <c r="AA288" i="5"/>
  <c r="Z288" i="5"/>
  <c r="W288" i="5"/>
  <c r="N288" i="5"/>
  <c r="M288" i="5"/>
  <c r="I288" i="5"/>
  <c r="AF287" i="5"/>
  <c r="AE287" i="5"/>
  <c r="AD287" i="5"/>
  <c r="AC287" i="5"/>
  <c r="AB287" i="5"/>
  <c r="J287" i="5" s="1"/>
  <c r="AA287" i="5"/>
  <c r="Z287" i="5"/>
  <c r="W287" i="5"/>
  <c r="N287" i="5"/>
  <c r="M287" i="5"/>
  <c r="I287" i="5"/>
  <c r="AF286" i="5"/>
  <c r="AE286" i="5"/>
  <c r="AD286" i="5"/>
  <c r="AC286" i="5"/>
  <c r="AB286" i="5"/>
  <c r="J286" i="5" s="1"/>
  <c r="AA286" i="5"/>
  <c r="Z286" i="5"/>
  <c r="W286" i="5"/>
  <c r="N286" i="5"/>
  <c r="M286" i="5"/>
  <c r="I286" i="5"/>
  <c r="AF285" i="5"/>
  <c r="AE285" i="5"/>
  <c r="AD285" i="5"/>
  <c r="AC285" i="5"/>
  <c r="AB285" i="5"/>
  <c r="J285" i="5" s="1"/>
  <c r="AA285" i="5"/>
  <c r="Z285" i="5"/>
  <c r="W285" i="5"/>
  <c r="N285" i="5"/>
  <c r="M285" i="5"/>
  <c r="I285" i="5"/>
  <c r="AF284" i="5"/>
  <c r="AE284" i="5"/>
  <c r="AD284" i="5"/>
  <c r="AC284" i="5"/>
  <c r="AB284" i="5"/>
  <c r="J284" i="5" s="1"/>
  <c r="AA284" i="5"/>
  <c r="Z284" i="5"/>
  <c r="W284" i="5"/>
  <c r="N284" i="5"/>
  <c r="M284" i="5"/>
  <c r="I284" i="5"/>
  <c r="AF283" i="5"/>
  <c r="AE283" i="5"/>
  <c r="AD283" i="5"/>
  <c r="AC283" i="5"/>
  <c r="AB283" i="5"/>
  <c r="J283" i="5" s="1"/>
  <c r="AA283" i="5"/>
  <c r="Z283" i="5"/>
  <c r="W283" i="5"/>
  <c r="N283" i="5"/>
  <c r="M283" i="5"/>
  <c r="I283" i="5"/>
  <c r="AF282" i="5"/>
  <c r="AE282" i="5"/>
  <c r="AD282" i="5"/>
  <c r="AC282" i="5"/>
  <c r="AB282" i="5"/>
  <c r="J282" i="5" s="1"/>
  <c r="AA282" i="5"/>
  <c r="Z282" i="5"/>
  <c r="W282" i="5"/>
  <c r="N282" i="5"/>
  <c r="M282" i="5"/>
  <c r="I282" i="5"/>
  <c r="AF281" i="5"/>
  <c r="AE281" i="5"/>
  <c r="AD281" i="5"/>
  <c r="AC281" i="5"/>
  <c r="AB281" i="5"/>
  <c r="J281" i="5" s="1"/>
  <c r="AA281" i="5"/>
  <c r="Z281" i="5"/>
  <c r="W281" i="5"/>
  <c r="N281" i="5"/>
  <c r="M281" i="5"/>
  <c r="I281" i="5"/>
  <c r="AF280" i="5"/>
  <c r="AE280" i="5"/>
  <c r="AD280" i="5"/>
  <c r="AC280" i="5"/>
  <c r="AB280" i="5"/>
  <c r="J280" i="5" s="1"/>
  <c r="AA280" i="5"/>
  <c r="Z280" i="5"/>
  <c r="W280" i="5"/>
  <c r="N280" i="5"/>
  <c r="M280" i="5"/>
  <c r="I280" i="5"/>
  <c r="AF279" i="5"/>
  <c r="AE279" i="5"/>
  <c r="AD279" i="5"/>
  <c r="AC279" i="5"/>
  <c r="AB279" i="5"/>
  <c r="J279" i="5" s="1"/>
  <c r="AA279" i="5"/>
  <c r="Z279" i="5"/>
  <c r="W279" i="5"/>
  <c r="N279" i="5"/>
  <c r="M279" i="5"/>
  <c r="I279" i="5"/>
  <c r="AF278" i="5"/>
  <c r="AE278" i="5"/>
  <c r="AD278" i="5"/>
  <c r="AC278" i="5"/>
  <c r="AB278" i="5"/>
  <c r="J278" i="5" s="1"/>
  <c r="AA278" i="5"/>
  <c r="Z278" i="5"/>
  <c r="W278" i="5"/>
  <c r="N278" i="5"/>
  <c r="M278" i="5"/>
  <c r="I278" i="5"/>
  <c r="AF277" i="5"/>
  <c r="AE277" i="5"/>
  <c r="AD277" i="5"/>
  <c r="AC277" i="5"/>
  <c r="AB277" i="5"/>
  <c r="J277" i="5" s="1"/>
  <c r="AA277" i="5"/>
  <c r="Z277" i="5"/>
  <c r="W277" i="5"/>
  <c r="N277" i="5"/>
  <c r="M277" i="5"/>
  <c r="I277" i="5"/>
  <c r="AF276" i="5"/>
  <c r="AE276" i="5"/>
  <c r="AD276" i="5"/>
  <c r="AC276" i="5"/>
  <c r="AB276" i="5"/>
  <c r="J276" i="5" s="1"/>
  <c r="AA276" i="5"/>
  <c r="Z276" i="5"/>
  <c r="W276" i="5"/>
  <c r="N276" i="5"/>
  <c r="M276" i="5"/>
  <c r="I276" i="5"/>
  <c r="AF275" i="5"/>
  <c r="AE275" i="5"/>
  <c r="AD275" i="5"/>
  <c r="AC275" i="5"/>
  <c r="AB275" i="5"/>
  <c r="J275" i="5" s="1"/>
  <c r="AA275" i="5"/>
  <c r="Z275" i="5"/>
  <c r="W275" i="5"/>
  <c r="N275" i="5"/>
  <c r="M275" i="5"/>
  <c r="I275" i="5"/>
  <c r="AF274" i="5"/>
  <c r="AE274" i="5"/>
  <c r="AD274" i="5"/>
  <c r="AC274" i="5"/>
  <c r="AB274" i="5"/>
  <c r="J274" i="5" s="1"/>
  <c r="AA274" i="5"/>
  <c r="Z274" i="5"/>
  <c r="W274" i="5"/>
  <c r="N274" i="5"/>
  <c r="M274" i="5"/>
  <c r="I274" i="5"/>
  <c r="AF273" i="5"/>
  <c r="AE273" i="5"/>
  <c r="AD273" i="5"/>
  <c r="AC273" i="5"/>
  <c r="AB273" i="5"/>
  <c r="J273" i="5" s="1"/>
  <c r="AA273" i="5"/>
  <c r="Z273" i="5"/>
  <c r="W273" i="5"/>
  <c r="N273" i="5"/>
  <c r="M273" i="5"/>
  <c r="I273" i="5"/>
  <c r="AF272" i="5"/>
  <c r="AE272" i="5"/>
  <c r="AD272" i="5"/>
  <c r="AC272" i="5"/>
  <c r="AB272" i="5"/>
  <c r="J272" i="5" s="1"/>
  <c r="AA272" i="5"/>
  <c r="Z272" i="5"/>
  <c r="W272" i="5"/>
  <c r="N272" i="5"/>
  <c r="M272" i="5"/>
  <c r="I272" i="5"/>
  <c r="AF271" i="5"/>
  <c r="AE271" i="5"/>
  <c r="AD271" i="5"/>
  <c r="AC271" i="5"/>
  <c r="AB271" i="5"/>
  <c r="J271" i="5" s="1"/>
  <c r="AA271" i="5"/>
  <c r="Z271" i="5"/>
  <c r="W271" i="5"/>
  <c r="N271" i="5"/>
  <c r="M271" i="5"/>
  <c r="I271" i="5"/>
  <c r="AF270" i="5"/>
  <c r="AE270" i="5"/>
  <c r="AD270" i="5"/>
  <c r="AC270" i="5"/>
  <c r="AB270" i="5"/>
  <c r="J270" i="5" s="1"/>
  <c r="AA270" i="5"/>
  <c r="Z270" i="5"/>
  <c r="W270" i="5"/>
  <c r="N270" i="5"/>
  <c r="M270" i="5"/>
  <c r="I270" i="5"/>
  <c r="AF269" i="5"/>
  <c r="AE269" i="5"/>
  <c r="AD269" i="5"/>
  <c r="AC269" i="5"/>
  <c r="AB269" i="5"/>
  <c r="J269" i="5" s="1"/>
  <c r="AA269" i="5"/>
  <c r="Z269" i="5"/>
  <c r="W269" i="5"/>
  <c r="N269" i="5"/>
  <c r="M269" i="5"/>
  <c r="I269" i="5"/>
  <c r="AF268" i="5"/>
  <c r="AE268" i="5"/>
  <c r="AD268" i="5"/>
  <c r="AC268" i="5"/>
  <c r="AB268" i="5"/>
  <c r="J268" i="5" s="1"/>
  <c r="AA268" i="5"/>
  <c r="Z268" i="5"/>
  <c r="W268" i="5"/>
  <c r="N268" i="5"/>
  <c r="M268" i="5"/>
  <c r="I268" i="5"/>
  <c r="AF267" i="5"/>
  <c r="AE267" i="5"/>
  <c r="AD267" i="5"/>
  <c r="AC267" i="5"/>
  <c r="AB267" i="5"/>
  <c r="J267" i="5" s="1"/>
  <c r="AA267" i="5"/>
  <c r="Z267" i="5"/>
  <c r="W267" i="5"/>
  <c r="N267" i="5"/>
  <c r="M267" i="5"/>
  <c r="I267" i="5"/>
  <c r="AF266" i="5"/>
  <c r="AE266" i="5"/>
  <c r="AD266" i="5"/>
  <c r="AC266" i="5"/>
  <c r="AB266" i="5"/>
  <c r="J266" i="5" s="1"/>
  <c r="AA266" i="5"/>
  <c r="Z266" i="5"/>
  <c r="W266" i="5"/>
  <c r="N266" i="5"/>
  <c r="M266" i="5"/>
  <c r="I266" i="5"/>
  <c r="AF265" i="5"/>
  <c r="AE265" i="5"/>
  <c r="AD265" i="5"/>
  <c r="AC265" i="5"/>
  <c r="AB265" i="5"/>
  <c r="J265" i="5" s="1"/>
  <c r="AA265" i="5"/>
  <c r="Z265" i="5"/>
  <c r="W265" i="5"/>
  <c r="N265" i="5"/>
  <c r="M265" i="5"/>
  <c r="I265" i="5"/>
  <c r="AF264" i="5"/>
  <c r="AE264" i="5"/>
  <c r="AD264" i="5"/>
  <c r="AC264" i="5"/>
  <c r="AB264" i="5"/>
  <c r="J264" i="5" s="1"/>
  <c r="AA264" i="5"/>
  <c r="Z264" i="5"/>
  <c r="W264" i="5"/>
  <c r="N264" i="5"/>
  <c r="M264" i="5"/>
  <c r="I264" i="5"/>
  <c r="AF263" i="5"/>
  <c r="AE263" i="5"/>
  <c r="AD263" i="5"/>
  <c r="AC263" i="5"/>
  <c r="AB263" i="5"/>
  <c r="J263" i="5" s="1"/>
  <c r="AA263" i="5"/>
  <c r="Z263" i="5"/>
  <c r="W263" i="5"/>
  <c r="N263" i="5"/>
  <c r="M263" i="5"/>
  <c r="I263" i="5"/>
  <c r="AF262" i="5"/>
  <c r="AE262" i="5"/>
  <c r="AD262" i="5"/>
  <c r="AC262" i="5"/>
  <c r="AB262" i="5"/>
  <c r="J262" i="5" s="1"/>
  <c r="AA262" i="5"/>
  <c r="Z262" i="5"/>
  <c r="W262" i="5"/>
  <c r="N262" i="5"/>
  <c r="M262" i="5"/>
  <c r="I262" i="5"/>
  <c r="AF261" i="5"/>
  <c r="AE261" i="5"/>
  <c r="AD261" i="5"/>
  <c r="AC261" i="5"/>
  <c r="AB261" i="5"/>
  <c r="J261" i="5" s="1"/>
  <c r="AA261" i="5"/>
  <c r="Z261" i="5"/>
  <c r="W261" i="5"/>
  <c r="N261" i="5"/>
  <c r="M261" i="5"/>
  <c r="I261" i="5"/>
  <c r="AF260" i="5"/>
  <c r="AE260" i="5"/>
  <c r="AD260" i="5"/>
  <c r="AC260" i="5"/>
  <c r="AB260" i="5"/>
  <c r="J260" i="5" s="1"/>
  <c r="AA260" i="5"/>
  <c r="Z260" i="5"/>
  <c r="W260" i="5"/>
  <c r="N260" i="5"/>
  <c r="M260" i="5"/>
  <c r="I260" i="5"/>
  <c r="AF259" i="5"/>
  <c r="AE259" i="5"/>
  <c r="AD259" i="5"/>
  <c r="AC259" i="5"/>
  <c r="AB259" i="5"/>
  <c r="J259" i="5" s="1"/>
  <c r="AA259" i="5"/>
  <c r="Z259" i="5"/>
  <c r="W259" i="5"/>
  <c r="N259" i="5"/>
  <c r="M259" i="5"/>
  <c r="I259" i="5"/>
  <c r="AF258" i="5"/>
  <c r="AE258" i="5"/>
  <c r="AD258" i="5"/>
  <c r="AC258" i="5"/>
  <c r="AB258" i="5"/>
  <c r="J258" i="5" s="1"/>
  <c r="AA258" i="5"/>
  <c r="Z258" i="5"/>
  <c r="W258" i="5"/>
  <c r="N258" i="5"/>
  <c r="M258" i="5"/>
  <c r="I258" i="5"/>
  <c r="AF257" i="5"/>
  <c r="AE257" i="5"/>
  <c r="AD257" i="5"/>
  <c r="AC257" i="5"/>
  <c r="AB257" i="5"/>
  <c r="J257" i="5" s="1"/>
  <c r="AA257" i="5"/>
  <c r="Z257" i="5"/>
  <c r="W257" i="5"/>
  <c r="N257" i="5"/>
  <c r="M257" i="5"/>
  <c r="I257" i="5"/>
  <c r="AF256" i="5"/>
  <c r="AE256" i="5"/>
  <c r="AD256" i="5"/>
  <c r="AC256" i="5"/>
  <c r="AB256" i="5"/>
  <c r="J256" i="5" s="1"/>
  <c r="AA256" i="5"/>
  <c r="Z256" i="5"/>
  <c r="W256" i="5"/>
  <c r="N256" i="5"/>
  <c r="M256" i="5"/>
  <c r="I256" i="5"/>
  <c r="AF255" i="5"/>
  <c r="AE255" i="5"/>
  <c r="AD255" i="5"/>
  <c r="AC255" i="5"/>
  <c r="AB255" i="5"/>
  <c r="J255" i="5" s="1"/>
  <c r="AA255" i="5"/>
  <c r="Z255" i="5"/>
  <c r="W255" i="5"/>
  <c r="N255" i="5"/>
  <c r="M255" i="5"/>
  <c r="I255" i="5"/>
  <c r="AF254" i="5"/>
  <c r="AE254" i="5"/>
  <c r="AD254" i="5"/>
  <c r="AC254" i="5"/>
  <c r="AB254" i="5"/>
  <c r="J254" i="5" s="1"/>
  <c r="AA254" i="5"/>
  <c r="Z254" i="5"/>
  <c r="W254" i="5"/>
  <c r="N254" i="5"/>
  <c r="M254" i="5"/>
  <c r="I254" i="5"/>
  <c r="AF253" i="5"/>
  <c r="AE253" i="5"/>
  <c r="AD253" i="5"/>
  <c r="AC253" i="5"/>
  <c r="AB253" i="5"/>
  <c r="J253" i="5" s="1"/>
  <c r="AA253" i="5"/>
  <c r="Z253" i="5"/>
  <c r="W253" i="5"/>
  <c r="N253" i="5"/>
  <c r="M253" i="5"/>
  <c r="I253" i="5"/>
  <c r="AF252" i="5"/>
  <c r="AE252" i="5"/>
  <c r="AD252" i="5"/>
  <c r="AC252" i="5"/>
  <c r="AB252" i="5"/>
  <c r="J252" i="5" s="1"/>
  <c r="AA252" i="5"/>
  <c r="Z252" i="5"/>
  <c r="W252" i="5"/>
  <c r="N252" i="5"/>
  <c r="M252" i="5"/>
  <c r="I252" i="5"/>
  <c r="AF251" i="5"/>
  <c r="AE251" i="5"/>
  <c r="AD251" i="5"/>
  <c r="AC251" i="5"/>
  <c r="AB251" i="5"/>
  <c r="J251" i="5" s="1"/>
  <c r="AA251" i="5"/>
  <c r="Z251" i="5"/>
  <c r="W251" i="5"/>
  <c r="N251" i="5"/>
  <c r="M251" i="5"/>
  <c r="I251" i="5"/>
  <c r="AF250" i="5"/>
  <c r="AE250" i="5"/>
  <c r="AD250" i="5"/>
  <c r="AC250" i="5"/>
  <c r="AB250" i="5"/>
  <c r="J250" i="5" s="1"/>
  <c r="AA250" i="5"/>
  <c r="Z250" i="5"/>
  <c r="W250" i="5"/>
  <c r="N250" i="5"/>
  <c r="M250" i="5"/>
  <c r="I250" i="5"/>
  <c r="AF249" i="5"/>
  <c r="AE249" i="5"/>
  <c r="AD249" i="5"/>
  <c r="AC249" i="5"/>
  <c r="AB249" i="5"/>
  <c r="J249" i="5" s="1"/>
  <c r="AA249" i="5"/>
  <c r="Z249" i="5"/>
  <c r="W249" i="5"/>
  <c r="N249" i="5"/>
  <c r="M249" i="5"/>
  <c r="I249" i="5"/>
  <c r="AF248" i="5"/>
  <c r="AE248" i="5"/>
  <c r="AD248" i="5"/>
  <c r="AC248" i="5"/>
  <c r="AB248" i="5"/>
  <c r="J248" i="5" s="1"/>
  <c r="AA248" i="5"/>
  <c r="Z248" i="5"/>
  <c r="W248" i="5"/>
  <c r="N248" i="5"/>
  <c r="M248" i="5"/>
  <c r="I248" i="5"/>
  <c r="AF247" i="5"/>
  <c r="AE247" i="5"/>
  <c r="AD247" i="5"/>
  <c r="AC247" i="5"/>
  <c r="AB247" i="5"/>
  <c r="J247" i="5" s="1"/>
  <c r="AA247" i="5"/>
  <c r="Z247" i="5"/>
  <c r="W247" i="5"/>
  <c r="N247" i="5"/>
  <c r="M247" i="5"/>
  <c r="I247" i="5"/>
  <c r="AF246" i="5"/>
  <c r="AE246" i="5"/>
  <c r="AD246" i="5"/>
  <c r="AC246" i="5"/>
  <c r="AB246" i="5"/>
  <c r="J246" i="5" s="1"/>
  <c r="AA246" i="5"/>
  <c r="Z246" i="5"/>
  <c r="W246" i="5"/>
  <c r="N246" i="5"/>
  <c r="M246" i="5"/>
  <c r="I246" i="5"/>
  <c r="AF245" i="5"/>
  <c r="AE245" i="5"/>
  <c r="AD245" i="5"/>
  <c r="AC245" i="5"/>
  <c r="AB245" i="5"/>
  <c r="J245" i="5" s="1"/>
  <c r="AA245" i="5"/>
  <c r="Z245" i="5"/>
  <c r="W245" i="5"/>
  <c r="N245" i="5"/>
  <c r="M245" i="5"/>
  <c r="I245" i="5"/>
  <c r="AF244" i="5"/>
  <c r="AE244" i="5"/>
  <c r="AD244" i="5"/>
  <c r="AC244" i="5"/>
  <c r="AB244" i="5"/>
  <c r="J244" i="5" s="1"/>
  <c r="AA244" i="5"/>
  <c r="Z244" i="5"/>
  <c r="W244" i="5"/>
  <c r="N244" i="5"/>
  <c r="M244" i="5"/>
  <c r="I244" i="5"/>
  <c r="AF243" i="5"/>
  <c r="AE243" i="5"/>
  <c r="AD243" i="5"/>
  <c r="AC243" i="5"/>
  <c r="AB243" i="5"/>
  <c r="J243" i="5" s="1"/>
  <c r="AA243" i="5"/>
  <c r="Z243" i="5"/>
  <c r="W243" i="5"/>
  <c r="N243" i="5"/>
  <c r="M243" i="5"/>
  <c r="I243" i="5"/>
  <c r="AF242" i="5"/>
  <c r="AE242" i="5"/>
  <c r="AD242" i="5"/>
  <c r="AC242" i="5"/>
  <c r="AB242" i="5"/>
  <c r="J242" i="5" s="1"/>
  <c r="AA242" i="5"/>
  <c r="Z242" i="5"/>
  <c r="W242" i="5"/>
  <c r="N242" i="5"/>
  <c r="M242" i="5"/>
  <c r="I242" i="5"/>
  <c r="AF241" i="5"/>
  <c r="AE241" i="5"/>
  <c r="AD241" i="5"/>
  <c r="AC241" i="5"/>
  <c r="AB241" i="5"/>
  <c r="J241" i="5" s="1"/>
  <c r="AA241" i="5"/>
  <c r="Z241" i="5"/>
  <c r="W241" i="5"/>
  <c r="N241" i="5"/>
  <c r="M241" i="5"/>
  <c r="I241" i="5"/>
  <c r="AF240" i="5"/>
  <c r="AE240" i="5"/>
  <c r="AD240" i="5"/>
  <c r="AC240" i="5"/>
  <c r="AB240" i="5"/>
  <c r="J240" i="5" s="1"/>
  <c r="AA240" i="5"/>
  <c r="Z240" i="5"/>
  <c r="W240" i="5"/>
  <c r="N240" i="5"/>
  <c r="M240" i="5"/>
  <c r="I240" i="5"/>
  <c r="AF239" i="5"/>
  <c r="AE239" i="5"/>
  <c r="AD239" i="5"/>
  <c r="AC239" i="5"/>
  <c r="AB239" i="5"/>
  <c r="J239" i="5" s="1"/>
  <c r="AA239" i="5"/>
  <c r="Z239" i="5"/>
  <c r="W239" i="5"/>
  <c r="N239" i="5"/>
  <c r="M239" i="5"/>
  <c r="I239" i="5"/>
  <c r="AF238" i="5"/>
  <c r="AE238" i="5"/>
  <c r="AD238" i="5"/>
  <c r="AC238" i="5"/>
  <c r="AB238" i="5"/>
  <c r="J238" i="5" s="1"/>
  <c r="AA238" i="5"/>
  <c r="Z238" i="5"/>
  <c r="W238" i="5"/>
  <c r="N238" i="5"/>
  <c r="M238" i="5"/>
  <c r="I238" i="5"/>
  <c r="AF237" i="5"/>
  <c r="AE237" i="5"/>
  <c r="AD237" i="5"/>
  <c r="AC237" i="5"/>
  <c r="AB237" i="5"/>
  <c r="J237" i="5" s="1"/>
  <c r="AA237" i="5"/>
  <c r="Z237" i="5"/>
  <c r="W237" i="5"/>
  <c r="N237" i="5"/>
  <c r="M237" i="5"/>
  <c r="I237" i="5"/>
  <c r="AF236" i="5"/>
  <c r="AE236" i="5"/>
  <c r="AD236" i="5"/>
  <c r="AC236" i="5"/>
  <c r="AB236" i="5"/>
  <c r="J236" i="5" s="1"/>
  <c r="AA236" i="5"/>
  <c r="Z236" i="5"/>
  <c r="W236" i="5"/>
  <c r="N236" i="5"/>
  <c r="M236" i="5"/>
  <c r="I236" i="5"/>
  <c r="AF235" i="5"/>
  <c r="AE235" i="5"/>
  <c r="AD235" i="5"/>
  <c r="AC235" i="5"/>
  <c r="AB235" i="5"/>
  <c r="J235" i="5" s="1"/>
  <c r="AA235" i="5"/>
  <c r="Z235" i="5"/>
  <c r="W235" i="5"/>
  <c r="N235" i="5"/>
  <c r="M235" i="5"/>
  <c r="I235" i="5"/>
  <c r="AF234" i="5"/>
  <c r="AE234" i="5"/>
  <c r="AD234" i="5"/>
  <c r="AC234" i="5"/>
  <c r="AB234" i="5"/>
  <c r="J234" i="5" s="1"/>
  <c r="AA234" i="5"/>
  <c r="Z234" i="5"/>
  <c r="W234" i="5"/>
  <c r="N234" i="5"/>
  <c r="M234" i="5"/>
  <c r="I234" i="5"/>
  <c r="AF233" i="5"/>
  <c r="AE233" i="5"/>
  <c r="AD233" i="5"/>
  <c r="AC233" i="5"/>
  <c r="AB233" i="5"/>
  <c r="J233" i="5" s="1"/>
  <c r="AA233" i="5"/>
  <c r="Z233" i="5"/>
  <c r="W233" i="5"/>
  <c r="N233" i="5"/>
  <c r="M233" i="5"/>
  <c r="I233" i="5"/>
  <c r="AF232" i="5"/>
  <c r="AE232" i="5"/>
  <c r="AD232" i="5"/>
  <c r="AC232" i="5"/>
  <c r="AB232" i="5"/>
  <c r="J232" i="5" s="1"/>
  <c r="AA232" i="5"/>
  <c r="Z232" i="5"/>
  <c r="W232" i="5"/>
  <c r="N232" i="5"/>
  <c r="M232" i="5"/>
  <c r="I232" i="5"/>
  <c r="AF231" i="5"/>
  <c r="AE231" i="5"/>
  <c r="AD231" i="5"/>
  <c r="AC231" i="5"/>
  <c r="AB231" i="5"/>
  <c r="J231" i="5" s="1"/>
  <c r="AA231" i="5"/>
  <c r="Z231" i="5"/>
  <c r="W231" i="5"/>
  <c r="N231" i="5"/>
  <c r="M231" i="5"/>
  <c r="I231" i="5"/>
  <c r="AF230" i="5"/>
  <c r="AE230" i="5"/>
  <c r="AD230" i="5"/>
  <c r="AC230" i="5"/>
  <c r="AB230" i="5"/>
  <c r="J230" i="5" s="1"/>
  <c r="AA230" i="5"/>
  <c r="Z230" i="5"/>
  <c r="W230" i="5"/>
  <c r="N230" i="5"/>
  <c r="M230" i="5"/>
  <c r="I230" i="5"/>
  <c r="AF229" i="5"/>
  <c r="AE229" i="5"/>
  <c r="AD229" i="5"/>
  <c r="AC229" i="5"/>
  <c r="AB229" i="5"/>
  <c r="J229" i="5" s="1"/>
  <c r="AA229" i="5"/>
  <c r="Z229" i="5"/>
  <c r="W229" i="5"/>
  <c r="N229" i="5"/>
  <c r="M229" i="5"/>
  <c r="I229" i="5"/>
  <c r="AF228" i="5"/>
  <c r="AE228" i="5"/>
  <c r="AD228" i="5"/>
  <c r="AC228" i="5"/>
  <c r="AB228" i="5"/>
  <c r="J228" i="5" s="1"/>
  <c r="AA228" i="5"/>
  <c r="Z228" i="5"/>
  <c r="W228" i="5"/>
  <c r="N228" i="5"/>
  <c r="M228" i="5"/>
  <c r="I228" i="5"/>
  <c r="AF227" i="5"/>
  <c r="AE227" i="5"/>
  <c r="AD227" i="5"/>
  <c r="AC227" i="5"/>
  <c r="AB227" i="5"/>
  <c r="J227" i="5" s="1"/>
  <c r="AA227" i="5"/>
  <c r="Z227" i="5"/>
  <c r="W227" i="5"/>
  <c r="N227" i="5"/>
  <c r="M227" i="5"/>
  <c r="I227" i="5"/>
  <c r="AF226" i="5"/>
  <c r="AE226" i="5"/>
  <c r="AD226" i="5"/>
  <c r="AC226" i="5"/>
  <c r="AB226" i="5"/>
  <c r="J226" i="5" s="1"/>
  <c r="AA226" i="5"/>
  <c r="Z226" i="5"/>
  <c r="W226" i="5"/>
  <c r="N226" i="5"/>
  <c r="M226" i="5"/>
  <c r="I226" i="5"/>
  <c r="AF225" i="5"/>
  <c r="AE225" i="5"/>
  <c r="AD225" i="5"/>
  <c r="AC225" i="5"/>
  <c r="AB225" i="5"/>
  <c r="J225" i="5" s="1"/>
  <c r="AA225" i="5"/>
  <c r="Z225" i="5"/>
  <c r="W225" i="5"/>
  <c r="N225" i="5"/>
  <c r="M225" i="5"/>
  <c r="I225" i="5"/>
  <c r="AF224" i="5"/>
  <c r="AE224" i="5"/>
  <c r="AD224" i="5"/>
  <c r="AC224" i="5"/>
  <c r="AB224" i="5"/>
  <c r="J224" i="5" s="1"/>
  <c r="AA224" i="5"/>
  <c r="Z224" i="5"/>
  <c r="W224" i="5"/>
  <c r="N224" i="5"/>
  <c r="M224" i="5"/>
  <c r="I224" i="5"/>
  <c r="AF223" i="5"/>
  <c r="AE223" i="5"/>
  <c r="AD223" i="5"/>
  <c r="AC223" i="5"/>
  <c r="AB223" i="5"/>
  <c r="J223" i="5" s="1"/>
  <c r="AA223" i="5"/>
  <c r="Z223" i="5"/>
  <c r="W223" i="5"/>
  <c r="N223" i="5"/>
  <c r="M223" i="5"/>
  <c r="I223" i="5"/>
  <c r="AF222" i="5"/>
  <c r="AE222" i="5"/>
  <c r="AD222" i="5"/>
  <c r="AC222" i="5"/>
  <c r="AB222" i="5"/>
  <c r="J222" i="5" s="1"/>
  <c r="AA222" i="5"/>
  <c r="Z222" i="5"/>
  <c r="W222" i="5"/>
  <c r="N222" i="5"/>
  <c r="M222" i="5"/>
  <c r="I222" i="5"/>
  <c r="AF221" i="5"/>
  <c r="AE221" i="5"/>
  <c r="AD221" i="5"/>
  <c r="AC221" i="5"/>
  <c r="AB221" i="5"/>
  <c r="J221" i="5" s="1"/>
  <c r="AA221" i="5"/>
  <c r="Z221" i="5"/>
  <c r="W221" i="5"/>
  <c r="N221" i="5"/>
  <c r="M221" i="5"/>
  <c r="I221" i="5"/>
  <c r="AF220" i="5"/>
  <c r="AE220" i="5"/>
  <c r="AD220" i="5"/>
  <c r="AC220" i="5"/>
  <c r="AB220" i="5"/>
  <c r="J220" i="5" s="1"/>
  <c r="AA220" i="5"/>
  <c r="Z220" i="5"/>
  <c r="W220" i="5"/>
  <c r="N220" i="5"/>
  <c r="M220" i="5"/>
  <c r="I220" i="5"/>
  <c r="AF219" i="5"/>
  <c r="AE219" i="5"/>
  <c r="AD219" i="5"/>
  <c r="AC219" i="5"/>
  <c r="AB219" i="5"/>
  <c r="J219" i="5" s="1"/>
  <c r="AA219" i="5"/>
  <c r="Z219" i="5"/>
  <c r="W219" i="5"/>
  <c r="N219" i="5"/>
  <c r="M219" i="5"/>
  <c r="I219" i="5"/>
  <c r="AF218" i="5"/>
  <c r="AE218" i="5"/>
  <c r="AD218" i="5"/>
  <c r="AC218" i="5"/>
  <c r="AB218" i="5"/>
  <c r="J218" i="5" s="1"/>
  <c r="AA218" i="5"/>
  <c r="Z218" i="5"/>
  <c r="W218" i="5"/>
  <c r="N218" i="5"/>
  <c r="M218" i="5"/>
  <c r="I218" i="5"/>
  <c r="AF217" i="5"/>
  <c r="AE217" i="5"/>
  <c r="AD217" i="5"/>
  <c r="AC217" i="5"/>
  <c r="AB217" i="5"/>
  <c r="J217" i="5" s="1"/>
  <c r="AA217" i="5"/>
  <c r="Z217" i="5"/>
  <c r="W217" i="5"/>
  <c r="N217" i="5"/>
  <c r="M217" i="5"/>
  <c r="I217" i="5"/>
  <c r="AF216" i="5"/>
  <c r="AE216" i="5"/>
  <c r="AD216" i="5"/>
  <c r="AC216" i="5"/>
  <c r="AB216" i="5"/>
  <c r="J216" i="5" s="1"/>
  <c r="AA216" i="5"/>
  <c r="Z216" i="5"/>
  <c r="W216" i="5"/>
  <c r="N216" i="5"/>
  <c r="M216" i="5"/>
  <c r="I216" i="5"/>
  <c r="AF215" i="5"/>
  <c r="AE215" i="5"/>
  <c r="AD215" i="5"/>
  <c r="AC215" i="5"/>
  <c r="AB215" i="5"/>
  <c r="J215" i="5" s="1"/>
  <c r="AA215" i="5"/>
  <c r="Z215" i="5"/>
  <c r="W215" i="5"/>
  <c r="N215" i="5"/>
  <c r="M215" i="5"/>
  <c r="I215" i="5"/>
  <c r="AF214" i="5"/>
  <c r="AE214" i="5"/>
  <c r="AD214" i="5"/>
  <c r="AC214" i="5"/>
  <c r="AB214" i="5"/>
  <c r="J214" i="5" s="1"/>
  <c r="AA214" i="5"/>
  <c r="Z214" i="5"/>
  <c r="W214" i="5"/>
  <c r="N214" i="5"/>
  <c r="M214" i="5"/>
  <c r="I214" i="5"/>
  <c r="AF213" i="5"/>
  <c r="AE213" i="5"/>
  <c r="AD213" i="5"/>
  <c r="AC213" i="5"/>
  <c r="AB213" i="5"/>
  <c r="J213" i="5" s="1"/>
  <c r="AA213" i="5"/>
  <c r="Z213" i="5"/>
  <c r="W213" i="5"/>
  <c r="N213" i="5"/>
  <c r="M213" i="5"/>
  <c r="I213" i="5"/>
  <c r="AF212" i="5"/>
  <c r="AE212" i="5"/>
  <c r="AD212" i="5"/>
  <c r="AC212" i="5"/>
  <c r="AB212" i="5"/>
  <c r="J212" i="5" s="1"/>
  <c r="AA212" i="5"/>
  <c r="Z212" i="5"/>
  <c r="W212" i="5"/>
  <c r="N212" i="5"/>
  <c r="M212" i="5"/>
  <c r="I212" i="5"/>
  <c r="AF211" i="5"/>
  <c r="AE211" i="5"/>
  <c r="AD211" i="5"/>
  <c r="AC211" i="5"/>
  <c r="AB211" i="5"/>
  <c r="J211" i="5" s="1"/>
  <c r="AA211" i="5"/>
  <c r="Z211" i="5"/>
  <c r="W211" i="5"/>
  <c r="N211" i="5"/>
  <c r="M211" i="5"/>
  <c r="I211" i="5"/>
  <c r="AF210" i="5"/>
  <c r="AE210" i="5"/>
  <c r="AD210" i="5"/>
  <c r="AC210" i="5"/>
  <c r="AB210" i="5"/>
  <c r="J210" i="5" s="1"/>
  <c r="AA210" i="5"/>
  <c r="Z210" i="5"/>
  <c r="W210" i="5"/>
  <c r="N210" i="5"/>
  <c r="M210" i="5"/>
  <c r="I210" i="5"/>
  <c r="AF209" i="5"/>
  <c r="AE209" i="5"/>
  <c r="AD209" i="5"/>
  <c r="AC209" i="5"/>
  <c r="AB209" i="5"/>
  <c r="J209" i="5" s="1"/>
  <c r="AA209" i="5"/>
  <c r="Z209" i="5"/>
  <c r="W209" i="5"/>
  <c r="N209" i="5"/>
  <c r="M209" i="5"/>
  <c r="I209" i="5"/>
  <c r="AF208" i="5"/>
  <c r="AE208" i="5"/>
  <c r="AD208" i="5"/>
  <c r="AC208" i="5"/>
  <c r="AB208" i="5"/>
  <c r="J208" i="5" s="1"/>
  <c r="AA208" i="5"/>
  <c r="Z208" i="5"/>
  <c r="W208" i="5"/>
  <c r="N208" i="5"/>
  <c r="M208" i="5"/>
  <c r="I208" i="5"/>
  <c r="AF207" i="5"/>
  <c r="AE207" i="5"/>
  <c r="AD207" i="5"/>
  <c r="AC207" i="5"/>
  <c r="AB207" i="5"/>
  <c r="J207" i="5" s="1"/>
  <c r="AA207" i="5"/>
  <c r="Z207" i="5"/>
  <c r="W207" i="5"/>
  <c r="N207" i="5"/>
  <c r="M207" i="5"/>
  <c r="I207" i="5"/>
  <c r="AF206" i="5"/>
  <c r="AE206" i="5"/>
  <c r="AD206" i="5"/>
  <c r="AC206" i="5"/>
  <c r="AB206" i="5"/>
  <c r="J206" i="5" s="1"/>
  <c r="AA206" i="5"/>
  <c r="Z206" i="5"/>
  <c r="W206" i="5"/>
  <c r="N206" i="5"/>
  <c r="M206" i="5"/>
  <c r="I206" i="5"/>
  <c r="AF205" i="5"/>
  <c r="AE205" i="5"/>
  <c r="AD205" i="5"/>
  <c r="AC205" i="5"/>
  <c r="AB205" i="5"/>
  <c r="J205" i="5" s="1"/>
  <c r="AA205" i="5"/>
  <c r="Z205" i="5"/>
  <c r="W205" i="5"/>
  <c r="N205" i="5"/>
  <c r="M205" i="5"/>
  <c r="I205" i="5"/>
  <c r="AF204" i="5"/>
  <c r="AE204" i="5"/>
  <c r="AD204" i="5"/>
  <c r="AC204" i="5"/>
  <c r="AB204" i="5"/>
  <c r="J204" i="5" s="1"/>
  <c r="AA204" i="5"/>
  <c r="Z204" i="5"/>
  <c r="W204" i="5"/>
  <c r="N204" i="5"/>
  <c r="M204" i="5"/>
  <c r="I204" i="5"/>
  <c r="AF203" i="5"/>
  <c r="AE203" i="5"/>
  <c r="AD203" i="5"/>
  <c r="AC203" i="5"/>
  <c r="AB203" i="5"/>
  <c r="J203" i="5" s="1"/>
  <c r="AA203" i="5"/>
  <c r="Z203" i="5"/>
  <c r="W203" i="5"/>
  <c r="N203" i="5"/>
  <c r="M203" i="5"/>
  <c r="I203" i="5"/>
  <c r="AF202" i="5"/>
  <c r="AE202" i="5"/>
  <c r="AD202" i="5"/>
  <c r="AC202" i="5"/>
  <c r="AB202" i="5"/>
  <c r="J202" i="5" s="1"/>
  <c r="AA202" i="5"/>
  <c r="Z202" i="5"/>
  <c r="W202" i="5"/>
  <c r="N202" i="5"/>
  <c r="M202" i="5"/>
  <c r="I202" i="5"/>
  <c r="AF201" i="5"/>
  <c r="AE201" i="5"/>
  <c r="AD201" i="5"/>
  <c r="AC201" i="5"/>
  <c r="AB201" i="5"/>
  <c r="J201" i="5" s="1"/>
  <c r="AA201" i="5"/>
  <c r="Z201" i="5"/>
  <c r="W201" i="5"/>
  <c r="N201" i="5"/>
  <c r="M201" i="5"/>
  <c r="I201" i="5"/>
  <c r="AF200" i="5"/>
  <c r="AE200" i="5"/>
  <c r="AD200" i="5"/>
  <c r="AC200" i="5"/>
  <c r="AB200" i="5"/>
  <c r="J200" i="5" s="1"/>
  <c r="AA200" i="5"/>
  <c r="Z200" i="5"/>
  <c r="W200" i="5"/>
  <c r="N200" i="5"/>
  <c r="M200" i="5"/>
  <c r="I200" i="5"/>
  <c r="AF199" i="5"/>
  <c r="AE199" i="5"/>
  <c r="AD199" i="5"/>
  <c r="AC199" i="5"/>
  <c r="AB199" i="5"/>
  <c r="J199" i="5" s="1"/>
  <c r="AA199" i="5"/>
  <c r="Z199" i="5"/>
  <c r="W199" i="5"/>
  <c r="N199" i="5"/>
  <c r="M199" i="5"/>
  <c r="I199" i="5"/>
  <c r="AF198" i="5"/>
  <c r="AE198" i="5"/>
  <c r="AD198" i="5"/>
  <c r="AC198" i="5"/>
  <c r="AB198" i="5"/>
  <c r="J198" i="5" s="1"/>
  <c r="AA198" i="5"/>
  <c r="Z198" i="5"/>
  <c r="W198" i="5"/>
  <c r="N198" i="5"/>
  <c r="M198" i="5"/>
  <c r="I198" i="5"/>
  <c r="AF197" i="5"/>
  <c r="AE197" i="5"/>
  <c r="AD197" i="5"/>
  <c r="AC197" i="5"/>
  <c r="AB197" i="5"/>
  <c r="J197" i="5" s="1"/>
  <c r="AA197" i="5"/>
  <c r="Z197" i="5"/>
  <c r="W197" i="5"/>
  <c r="N197" i="5"/>
  <c r="M197" i="5"/>
  <c r="I197" i="5"/>
  <c r="AF196" i="5"/>
  <c r="AE196" i="5"/>
  <c r="AD196" i="5"/>
  <c r="AC196" i="5"/>
  <c r="AB196" i="5"/>
  <c r="J196" i="5" s="1"/>
  <c r="AA196" i="5"/>
  <c r="Z196" i="5"/>
  <c r="W196" i="5"/>
  <c r="N196" i="5"/>
  <c r="M196" i="5"/>
  <c r="I196" i="5"/>
  <c r="AF195" i="5"/>
  <c r="AE195" i="5"/>
  <c r="AD195" i="5"/>
  <c r="AC195" i="5"/>
  <c r="AB195" i="5"/>
  <c r="J195" i="5" s="1"/>
  <c r="AA195" i="5"/>
  <c r="Z195" i="5"/>
  <c r="W195" i="5"/>
  <c r="N195" i="5"/>
  <c r="M195" i="5"/>
  <c r="I195" i="5"/>
  <c r="AF194" i="5"/>
  <c r="AE194" i="5"/>
  <c r="AD194" i="5"/>
  <c r="AC194" i="5"/>
  <c r="AB194" i="5"/>
  <c r="J194" i="5" s="1"/>
  <c r="AA194" i="5"/>
  <c r="Z194" i="5"/>
  <c r="W194" i="5"/>
  <c r="N194" i="5"/>
  <c r="M194" i="5"/>
  <c r="I194" i="5"/>
  <c r="AF193" i="5"/>
  <c r="AE193" i="5"/>
  <c r="AD193" i="5"/>
  <c r="AC193" i="5"/>
  <c r="AB193" i="5"/>
  <c r="J193" i="5" s="1"/>
  <c r="AA193" i="5"/>
  <c r="Z193" i="5"/>
  <c r="W193" i="5"/>
  <c r="N193" i="5"/>
  <c r="M193" i="5"/>
  <c r="I193" i="5"/>
  <c r="AF192" i="5"/>
  <c r="AE192" i="5"/>
  <c r="AD192" i="5"/>
  <c r="AC192" i="5"/>
  <c r="AB192" i="5"/>
  <c r="J192" i="5" s="1"/>
  <c r="AA192" i="5"/>
  <c r="Z192" i="5"/>
  <c r="W192" i="5"/>
  <c r="N192" i="5"/>
  <c r="M192" i="5"/>
  <c r="I192" i="5"/>
  <c r="AF191" i="5"/>
  <c r="AE191" i="5"/>
  <c r="AD191" i="5"/>
  <c r="AC191" i="5"/>
  <c r="AB191" i="5"/>
  <c r="J191" i="5" s="1"/>
  <c r="AA191" i="5"/>
  <c r="Z191" i="5"/>
  <c r="W191" i="5"/>
  <c r="N191" i="5"/>
  <c r="M191" i="5"/>
  <c r="I191" i="5"/>
  <c r="AF190" i="5"/>
  <c r="AE190" i="5"/>
  <c r="AD190" i="5"/>
  <c r="AC190" i="5"/>
  <c r="AB190" i="5"/>
  <c r="J190" i="5" s="1"/>
  <c r="AA190" i="5"/>
  <c r="Z190" i="5"/>
  <c r="W190" i="5"/>
  <c r="N190" i="5"/>
  <c r="M190" i="5"/>
  <c r="I190" i="5"/>
  <c r="AF189" i="5"/>
  <c r="AE189" i="5"/>
  <c r="AD189" i="5"/>
  <c r="AC189" i="5"/>
  <c r="AB189" i="5"/>
  <c r="J189" i="5" s="1"/>
  <c r="AA189" i="5"/>
  <c r="Z189" i="5"/>
  <c r="W189" i="5"/>
  <c r="N189" i="5"/>
  <c r="M189" i="5"/>
  <c r="I189" i="5"/>
  <c r="AF188" i="5"/>
  <c r="AE188" i="5"/>
  <c r="AD188" i="5"/>
  <c r="AC188" i="5"/>
  <c r="AB188" i="5"/>
  <c r="J188" i="5" s="1"/>
  <c r="AA188" i="5"/>
  <c r="Z188" i="5"/>
  <c r="W188" i="5"/>
  <c r="N188" i="5"/>
  <c r="M188" i="5"/>
  <c r="I188" i="5"/>
  <c r="AF187" i="5"/>
  <c r="AE187" i="5"/>
  <c r="AD187" i="5"/>
  <c r="AC187" i="5"/>
  <c r="AB187" i="5"/>
  <c r="J187" i="5" s="1"/>
  <c r="AA187" i="5"/>
  <c r="Z187" i="5"/>
  <c r="W187" i="5"/>
  <c r="N187" i="5"/>
  <c r="M187" i="5"/>
  <c r="I187" i="5"/>
  <c r="AF186" i="5"/>
  <c r="AE186" i="5"/>
  <c r="AD186" i="5"/>
  <c r="AC186" i="5"/>
  <c r="AB186" i="5"/>
  <c r="J186" i="5" s="1"/>
  <c r="AA186" i="5"/>
  <c r="Z186" i="5"/>
  <c r="W186" i="5"/>
  <c r="N186" i="5"/>
  <c r="M186" i="5"/>
  <c r="I186" i="5"/>
  <c r="AF185" i="5"/>
  <c r="AE185" i="5"/>
  <c r="AD185" i="5"/>
  <c r="AC185" i="5"/>
  <c r="AB185" i="5"/>
  <c r="J185" i="5" s="1"/>
  <c r="AA185" i="5"/>
  <c r="Z185" i="5"/>
  <c r="W185" i="5"/>
  <c r="N185" i="5"/>
  <c r="M185" i="5"/>
  <c r="I185" i="5"/>
  <c r="AF184" i="5"/>
  <c r="AE184" i="5"/>
  <c r="AD184" i="5"/>
  <c r="AC184" i="5"/>
  <c r="AB184" i="5"/>
  <c r="J184" i="5" s="1"/>
  <c r="AA184" i="5"/>
  <c r="Z184" i="5"/>
  <c r="W184" i="5"/>
  <c r="N184" i="5"/>
  <c r="M184" i="5"/>
  <c r="I184" i="5"/>
  <c r="AF183" i="5"/>
  <c r="AE183" i="5"/>
  <c r="AD183" i="5"/>
  <c r="AC183" i="5"/>
  <c r="AB183" i="5"/>
  <c r="J183" i="5" s="1"/>
  <c r="AA183" i="5"/>
  <c r="Z183" i="5"/>
  <c r="W183" i="5"/>
  <c r="N183" i="5"/>
  <c r="M183" i="5"/>
  <c r="I183" i="5"/>
  <c r="AF182" i="5"/>
  <c r="AE182" i="5"/>
  <c r="AD182" i="5"/>
  <c r="AC182" i="5"/>
  <c r="AB182" i="5"/>
  <c r="J182" i="5" s="1"/>
  <c r="AA182" i="5"/>
  <c r="Z182" i="5"/>
  <c r="W182" i="5"/>
  <c r="N182" i="5"/>
  <c r="M182" i="5"/>
  <c r="I182" i="5"/>
  <c r="AF181" i="5"/>
  <c r="AE181" i="5"/>
  <c r="AD181" i="5"/>
  <c r="AC181" i="5"/>
  <c r="AB181" i="5"/>
  <c r="J181" i="5" s="1"/>
  <c r="AA181" i="5"/>
  <c r="Z181" i="5"/>
  <c r="W181" i="5"/>
  <c r="N181" i="5"/>
  <c r="M181" i="5"/>
  <c r="I181" i="5"/>
  <c r="AF180" i="5"/>
  <c r="AE180" i="5"/>
  <c r="AD180" i="5"/>
  <c r="AC180" i="5"/>
  <c r="AB180" i="5"/>
  <c r="J180" i="5" s="1"/>
  <c r="AA180" i="5"/>
  <c r="Z180" i="5"/>
  <c r="W180" i="5"/>
  <c r="N180" i="5"/>
  <c r="M180" i="5"/>
  <c r="I180" i="5"/>
  <c r="AF179" i="5"/>
  <c r="AE179" i="5"/>
  <c r="AD179" i="5"/>
  <c r="AC179" i="5"/>
  <c r="AB179" i="5"/>
  <c r="J179" i="5" s="1"/>
  <c r="AA179" i="5"/>
  <c r="Z179" i="5"/>
  <c r="W179" i="5"/>
  <c r="N179" i="5"/>
  <c r="M179" i="5"/>
  <c r="I179" i="5"/>
  <c r="AF178" i="5"/>
  <c r="AE178" i="5"/>
  <c r="AD178" i="5"/>
  <c r="AC178" i="5"/>
  <c r="AB178" i="5"/>
  <c r="J178" i="5" s="1"/>
  <c r="AA178" i="5"/>
  <c r="Z178" i="5"/>
  <c r="W178" i="5"/>
  <c r="N178" i="5"/>
  <c r="M178" i="5"/>
  <c r="I178" i="5"/>
  <c r="AF177" i="5"/>
  <c r="AE177" i="5"/>
  <c r="AD177" i="5"/>
  <c r="AC177" i="5"/>
  <c r="AB177" i="5"/>
  <c r="J177" i="5" s="1"/>
  <c r="AA177" i="5"/>
  <c r="Z177" i="5"/>
  <c r="W177" i="5"/>
  <c r="N177" i="5"/>
  <c r="M177" i="5"/>
  <c r="I177" i="5"/>
  <c r="AF176" i="5"/>
  <c r="AE176" i="5"/>
  <c r="AD176" i="5"/>
  <c r="AC176" i="5"/>
  <c r="AB176" i="5"/>
  <c r="J176" i="5" s="1"/>
  <c r="AA176" i="5"/>
  <c r="Z176" i="5"/>
  <c r="W176" i="5"/>
  <c r="N176" i="5"/>
  <c r="M176" i="5"/>
  <c r="I176" i="5"/>
  <c r="AF175" i="5"/>
  <c r="AE175" i="5"/>
  <c r="AD175" i="5"/>
  <c r="AC175" i="5"/>
  <c r="AB175" i="5"/>
  <c r="J175" i="5" s="1"/>
  <c r="AA175" i="5"/>
  <c r="Z175" i="5"/>
  <c r="W175" i="5"/>
  <c r="N175" i="5"/>
  <c r="M175" i="5"/>
  <c r="I175" i="5"/>
  <c r="AF174" i="5"/>
  <c r="AE174" i="5"/>
  <c r="AD174" i="5"/>
  <c r="AC174" i="5"/>
  <c r="AB174" i="5"/>
  <c r="J174" i="5" s="1"/>
  <c r="AA174" i="5"/>
  <c r="Z174" i="5"/>
  <c r="W174" i="5"/>
  <c r="N174" i="5"/>
  <c r="M174" i="5"/>
  <c r="I174" i="5"/>
  <c r="AF173" i="5"/>
  <c r="AE173" i="5"/>
  <c r="AD173" i="5"/>
  <c r="AC173" i="5"/>
  <c r="AB173" i="5"/>
  <c r="J173" i="5" s="1"/>
  <c r="AA173" i="5"/>
  <c r="Z173" i="5"/>
  <c r="W173" i="5"/>
  <c r="N173" i="5"/>
  <c r="M173" i="5"/>
  <c r="I173" i="5"/>
  <c r="AF172" i="5"/>
  <c r="AE172" i="5"/>
  <c r="AD172" i="5"/>
  <c r="AC172" i="5"/>
  <c r="AB172" i="5"/>
  <c r="J172" i="5" s="1"/>
  <c r="AA172" i="5"/>
  <c r="Z172" i="5"/>
  <c r="W172" i="5"/>
  <c r="N172" i="5"/>
  <c r="M172" i="5"/>
  <c r="I172" i="5"/>
  <c r="AF171" i="5"/>
  <c r="AE171" i="5"/>
  <c r="AD171" i="5"/>
  <c r="AC171" i="5"/>
  <c r="AB171" i="5"/>
  <c r="J171" i="5" s="1"/>
  <c r="AA171" i="5"/>
  <c r="Z171" i="5"/>
  <c r="W171" i="5"/>
  <c r="N171" i="5"/>
  <c r="M171" i="5"/>
  <c r="I171" i="5"/>
  <c r="AF170" i="5"/>
  <c r="AE170" i="5"/>
  <c r="AD170" i="5"/>
  <c r="AC170" i="5"/>
  <c r="AB170" i="5"/>
  <c r="J170" i="5" s="1"/>
  <c r="AA170" i="5"/>
  <c r="Z170" i="5"/>
  <c r="W170" i="5"/>
  <c r="N170" i="5"/>
  <c r="M170" i="5"/>
  <c r="I170" i="5"/>
  <c r="AF169" i="5"/>
  <c r="AE169" i="5"/>
  <c r="AD169" i="5"/>
  <c r="AC169" i="5"/>
  <c r="AB169" i="5"/>
  <c r="J169" i="5" s="1"/>
  <c r="AA169" i="5"/>
  <c r="Z169" i="5"/>
  <c r="W169" i="5"/>
  <c r="N169" i="5"/>
  <c r="M169" i="5"/>
  <c r="I169" i="5"/>
  <c r="AF168" i="5"/>
  <c r="AE168" i="5"/>
  <c r="AD168" i="5"/>
  <c r="AC168" i="5"/>
  <c r="AB168" i="5"/>
  <c r="J168" i="5" s="1"/>
  <c r="AA168" i="5"/>
  <c r="Z168" i="5"/>
  <c r="W168" i="5"/>
  <c r="N168" i="5"/>
  <c r="M168" i="5"/>
  <c r="I168" i="5"/>
  <c r="AF167" i="5"/>
  <c r="AE167" i="5"/>
  <c r="AD167" i="5"/>
  <c r="AC167" i="5"/>
  <c r="AB167" i="5"/>
  <c r="J167" i="5" s="1"/>
  <c r="AA167" i="5"/>
  <c r="Z167" i="5"/>
  <c r="W167" i="5"/>
  <c r="N167" i="5"/>
  <c r="M167" i="5"/>
  <c r="I167" i="5"/>
  <c r="AF166" i="5"/>
  <c r="AE166" i="5"/>
  <c r="AD166" i="5"/>
  <c r="AC166" i="5"/>
  <c r="AB166" i="5"/>
  <c r="J166" i="5" s="1"/>
  <c r="AA166" i="5"/>
  <c r="Z166" i="5"/>
  <c r="W166" i="5"/>
  <c r="N166" i="5"/>
  <c r="M166" i="5"/>
  <c r="I166" i="5"/>
  <c r="AF165" i="5"/>
  <c r="AE165" i="5"/>
  <c r="AD165" i="5"/>
  <c r="AC165" i="5"/>
  <c r="AB165" i="5"/>
  <c r="J165" i="5" s="1"/>
  <c r="AA165" i="5"/>
  <c r="Z165" i="5"/>
  <c r="W165" i="5"/>
  <c r="N165" i="5"/>
  <c r="M165" i="5"/>
  <c r="I165" i="5"/>
  <c r="AF164" i="5"/>
  <c r="AE164" i="5"/>
  <c r="AD164" i="5"/>
  <c r="AC164" i="5"/>
  <c r="AB164" i="5"/>
  <c r="J164" i="5" s="1"/>
  <c r="AA164" i="5"/>
  <c r="Z164" i="5"/>
  <c r="W164" i="5"/>
  <c r="N164" i="5"/>
  <c r="M164" i="5"/>
  <c r="I164" i="5"/>
  <c r="AF163" i="5"/>
  <c r="AE163" i="5"/>
  <c r="AD163" i="5"/>
  <c r="AC163" i="5"/>
  <c r="AB163" i="5"/>
  <c r="J163" i="5" s="1"/>
  <c r="AA163" i="5"/>
  <c r="Z163" i="5"/>
  <c r="W163" i="5"/>
  <c r="N163" i="5"/>
  <c r="M163" i="5"/>
  <c r="I163" i="5"/>
  <c r="AF162" i="5"/>
  <c r="AE162" i="5"/>
  <c r="AD162" i="5"/>
  <c r="AC162" i="5"/>
  <c r="AB162" i="5"/>
  <c r="J162" i="5" s="1"/>
  <c r="AA162" i="5"/>
  <c r="Z162" i="5"/>
  <c r="W162" i="5"/>
  <c r="N162" i="5"/>
  <c r="M162" i="5"/>
  <c r="I162" i="5"/>
  <c r="AF161" i="5"/>
  <c r="AE161" i="5"/>
  <c r="AD161" i="5"/>
  <c r="AC161" i="5"/>
  <c r="AB161" i="5"/>
  <c r="J161" i="5" s="1"/>
  <c r="AA161" i="5"/>
  <c r="Z161" i="5"/>
  <c r="W161" i="5"/>
  <c r="N161" i="5"/>
  <c r="M161" i="5"/>
  <c r="I161" i="5"/>
  <c r="AF160" i="5"/>
  <c r="AE160" i="5"/>
  <c r="AD160" i="5"/>
  <c r="AC160" i="5"/>
  <c r="AB160" i="5"/>
  <c r="J160" i="5" s="1"/>
  <c r="AA160" i="5"/>
  <c r="Z160" i="5"/>
  <c r="W160" i="5"/>
  <c r="N160" i="5"/>
  <c r="M160" i="5"/>
  <c r="I160" i="5"/>
  <c r="AF159" i="5"/>
  <c r="AE159" i="5"/>
  <c r="AD159" i="5"/>
  <c r="AC159" i="5"/>
  <c r="AB159" i="5"/>
  <c r="J159" i="5" s="1"/>
  <c r="AA159" i="5"/>
  <c r="Z159" i="5"/>
  <c r="W159" i="5"/>
  <c r="N159" i="5"/>
  <c r="M159" i="5"/>
  <c r="I159" i="5"/>
  <c r="AF158" i="5"/>
  <c r="AE158" i="5"/>
  <c r="AD158" i="5"/>
  <c r="AC158" i="5"/>
  <c r="AB158" i="5"/>
  <c r="J158" i="5" s="1"/>
  <c r="AA158" i="5"/>
  <c r="Z158" i="5"/>
  <c r="W158" i="5"/>
  <c r="N158" i="5"/>
  <c r="M158" i="5"/>
  <c r="I158" i="5"/>
  <c r="AF157" i="5"/>
  <c r="AE157" i="5"/>
  <c r="AD157" i="5"/>
  <c r="AC157" i="5"/>
  <c r="AB157" i="5"/>
  <c r="J157" i="5" s="1"/>
  <c r="AA157" i="5"/>
  <c r="Z157" i="5"/>
  <c r="W157" i="5"/>
  <c r="N157" i="5"/>
  <c r="M157" i="5"/>
  <c r="I157" i="5"/>
  <c r="AF156" i="5"/>
  <c r="AE156" i="5"/>
  <c r="AD156" i="5"/>
  <c r="AC156" i="5"/>
  <c r="AB156" i="5"/>
  <c r="J156" i="5" s="1"/>
  <c r="AA156" i="5"/>
  <c r="Z156" i="5"/>
  <c r="W156" i="5"/>
  <c r="N156" i="5"/>
  <c r="M156" i="5"/>
  <c r="I156" i="5"/>
  <c r="AF155" i="5"/>
  <c r="AE155" i="5"/>
  <c r="AD155" i="5"/>
  <c r="AC155" i="5"/>
  <c r="AB155" i="5"/>
  <c r="J155" i="5" s="1"/>
  <c r="AA155" i="5"/>
  <c r="Z155" i="5"/>
  <c r="W155" i="5"/>
  <c r="N155" i="5"/>
  <c r="M155" i="5"/>
  <c r="I155" i="5"/>
  <c r="AF154" i="5"/>
  <c r="AE154" i="5"/>
  <c r="AD154" i="5"/>
  <c r="AC154" i="5"/>
  <c r="AB154" i="5"/>
  <c r="J154" i="5" s="1"/>
  <c r="AA154" i="5"/>
  <c r="Z154" i="5"/>
  <c r="W154" i="5"/>
  <c r="N154" i="5"/>
  <c r="M154" i="5"/>
  <c r="I154" i="5"/>
  <c r="AF153" i="5"/>
  <c r="AE153" i="5"/>
  <c r="AD153" i="5"/>
  <c r="AC153" i="5"/>
  <c r="AB153" i="5"/>
  <c r="J153" i="5" s="1"/>
  <c r="AA153" i="5"/>
  <c r="Z153" i="5"/>
  <c r="W153" i="5"/>
  <c r="N153" i="5"/>
  <c r="M153" i="5"/>
  <c r="I153" i="5"/>
  <c r="AF152" i="5"/>
  <c r="AE152" i="5"/>
  <c r="AD152" i="5"/>
  <c r="AC152" i="5"/>
  <c r="AB152" i="5"/>
  <c r="J152" i="5" s="1"/>
  <c r="AA152" i="5"/>
  <c r="Z152" i="5"/>
  <c r="W152" i="5"/>
  <c r="N152" i="5"/>
  <c r="M152" i="5"/>
  <c r="I152" i="5"/>
  <c r="AF151" i="5"/>
  <c r="AE151" i="5"/>
  <c r="AD151" i="5"/>
  <c r="AC151" i="5"/>
  <c r="AB151" i="5"/>
  <c r="J151" i="5" s="1"/>
  <c r="AA151" i="5"/>
  <c r="Z151" i="5"/>
  <c r="W151" i="5"/>
  <c r="N151" i="5"/>
  <c r="M151" i="5"/>
  <c r="I151" i="5"/>
  <c r="AF150" i="5"/>
  <c r="AE150" i="5"/>
  <c r="AD150" i="5"/>
  <c r="AC150" i="5"/>
  <c r="AB150" i="5"/>
  <c r="J150" i="5" s="1"/>
  <c r="AA150" i="5"/>
  <c r="Z150" i="5"/>
  <c r="W150" i="5"/>
  <c r="N150" i="5"/>
  <c r="M150" i="5"/>
  <c r="I150" i="5"/>
  <c r="AF149" i="5"/>
  <c r="AE149" i="5"/>
  <c r="AD149" i="5"/>
  <c r="AC149" i="5"/>
  <c r="AB149" i="5"/>
  <c r="J149" i="5" s="1"/>
  <c r="AA149" i="5"/>
  <c r="Z149" i="5"/>
  <c r="W149" i="5"/>
  <c r="N149" i="5"/>
  <c r="M149" i="5"/>
  <c r="I149" i="5"/>
  <c r="AF148" i="5"/>
  <c r="AE148" i="5"/>
  <c r="AD148" i="5"/>
  <c r="AC148" i="5"/>
  <c r="AB148" i="5"/>
  <c r="J148" i="5" s="1"/>
  <c r="AA148" i="5"/>
  <c r="Z148" i="5"/>
  <c r="W148" i="5"/>
  <c r="N148" i="5"/>
  <c r="M148" i="5"/>
  <c r="I148" i="5"/>
  <c r="AF147" i="5"/>
  <c r="AE147" i="5"/>
  <c r="AD147" i="5"/>
  <c r="AC147" i="5"/>
  <c r="AB147" i="5"/>
  <c r="J147" i="5" s="1"/>
  <c r="AA147" i="5"/>
  <c r="Z147" i="5"/>
  <c r="W147" i="5"/>
  <c r="N147" i="5"/>
  <c r="M147" i="5"/>
  <c r="I147" i="5"/>
  <c r="AF146" i="5"/>
  <c r="AE146" i="5"/>
  <c r="AD146" i="5"/>
  <c r="AC146" i="5"/>
  <c r="AB146" i="5"/>
  <c r="J146" i="5" s="1"/>
  <c r="AA146" i="5"/>
  <c r="Z146" i="5"/>
  <c r="W146" i="5"/>
  <c r="N146" i="5"/>
  <c r="M146" i="5"/>
  <c r="I146" i="5"/>
  <c r="AF145" i="5"/>
  <c r="AE145" i="5"/>
  <c r="AD145" i="5"/>
  <c r="AC145" i="5"/>
  <c r="AB145" i="5"/>
  <c r="J145" i="5" s="1"/>
  <c r="AA145" i="5"/>
  <c r="Z145" i="5"/>
  <c r="W145" i="5"/>
  <c r="N145" i="5"/>
  <c r="M145" i="5"/>
  <c r="I145" i="5"/>
  <c r="AF144" i="5"/>
  <c r="AE144" i="5"/>
  <c r="AD144" i="5"/>
  <c r="AC144" i="5"/>
  <c r="AB144" i="5"/>
  <c r="J144" i="5" s="1"/>
  <c r="AA144" i="5"/>
  <c r="Z144" i="5"/>
  <c r="W144" i="5"/>
  <c r="N144" i="5"/>
  <c r="M144" i="5"/>
  <c r="I144" i="5"/>
  <c r="AF143" i="5"/>
  <c r="AE143" i="5"/>
  <c r="AD143" i="5"/>
  <c r="AC143" i="5"/>
  <c r="AB143" i="5"/>
  <c r="J143" i="5" s="1"/>
  <c r="AA143" i="5"/>
  <c r="Z143" i="5"/>
  <c r="W143" i="5"/>
  <c r="N143" i="5"/>
  <c r="M143" i="5"/>
  <c r="I143" i="5"/>
  <c r="AF142" i="5"/>
  <c r="AE142" i="5"/>
  <c r="AD142" i="5"/>
  <c r="AC142" i="5"/>
  <c r="AB142" i="5"/>
  <c r="J142" i="5" s="1"/>
  <c r="AA142" i="5"/>
  <c r="Z142" i="5"/>
  <c r="W142" i="5"/>
  <c r="N142" i="5"/>
  <c r="M142" i="5"/>
  <c r="I142" i="5"/>
  <c r="AF141" i="5"/>
  <c r="AE141" i="5"/>
  <c r="AD141" i="5"/>
  <c r="AC141" i="5"/>
  <c r="AB141" i="5"/>
  <c r="J141" i="5" s="1"/>
  <c r="AA141" i="5"/>
  <c r="Z141" i="5"/>
  <c r="W141" i="5"/>
  <c r="N141" i="5"/>
  <c r="M141" i="5"/>
  <c r="I141" i="5"/>
  <c r="AF140" i="5"/>
  <c r="AE140" i="5"/>
  <c r="AD140" i="5"/>
  <c r="AC140" i="5"/>
  <c r="AB140" i="5"/>
  <c r="J140" i="5" s="1"/>
  <c r="AA140" i="5"/>
  <c r="Z140" i="5"/>
  <c r="W140" i="5"/>
  <c r="N140" i="5"/>
  <c r="M140" i="5"/>
  <c r="I140" i="5"/>
  <c r="AF139" i="5"/>
  <c r="AE139" i="5"/>
  <c r="AD139" i="5"/>
  <c r="AC139" i="5"/>
  <c r="AB139" i="5"/>
  <c r="J139" i="5" s="1"/>
  <c r="AA139" i="5"/>
  <c r="Z139" i="5"/>
  <c r="W139" i="5"/>
  <c r="N139" i="5"/>
  <c r="M139" i="5"/>
  <c r="I139" i="5"/>
  <c r="AF138" i="5"/>
  <c r="AE138" i="5"/>
  <c r="AD138" i="5"/>
  <c r="AC138" i="5"/>
  <c r="AB138" i="5"/>
  <c r="J138" i="5" s="1"/>
  <c r="AA138" i="5"/>
  <c r="Z138" i="5"/>
  <c r="W138" i="5"/>
  <c r="N138" i="5"/>
  <c r="M138" i="5"/>
  <c r="I138" i="5"/>
  <c r="AF137" i="5"/>
  <c r="AE137" i="5"/>
  <c r="AD137" i="5"/>
  <c r="AC137" i="5"/>
  <c r="AB137" i="5"/>
  <c r="J137" i="5" s="1"/>
  <c r="AA137" i="5"/>
  <c r="Z137" i="5"/>
  <c r="W137" i="5"/>
  <c r="N137" i="5"/>
  <c r="M137" i="5"/>
  <c r="I137" i="5"/>
  <c r="AF136" i="5"/>
  <c r="AE136" i="5"/>
  <c r="AD136" i="5"/>
  <c r="AC136" i="5"/>
  <c r="AB136" i="5"/>
  <c r="J136" i="5" s="1"/>
  <c r="AA136" i="5"/>
  <c r="Z136" i="5"/>
  <c r="W136" i="5"/>
  <c r="N136" i="5"/>
  <c r="M136" i="5"/>
  <c r="I136" i="5"/>
  <c r="AF135" i="5"/>
  <c r="AE135" i="5"/>
  <c r="AD135" i="5"/>
  <c r="AC135" i="5"/>
  <c r="AB135" i="5"/>
  <c r="J135" i="5" s="1"/>
  <c r="AA135" i="5"/>
  <c r="Z135" i="5"/>
  <c r="W135" i="5"/>
  <c r="N135" i="5"/>
  <c r="M135" i="5"/>
  <c r="I135" i="5"/>
  <c r="AF134" i="5"/>
  <c r="AE134" i="5"/>
  <c r="AD134" i="5"/>
  <c r="AC134" i="5"/>
  <c r="AB134" i="5"/>
  <c r="J134" i="5" s="1"/>
  <c r="AA134" i="5"/>
  <c r="Z134" i="5"/>
  <c r="W134" i="5"/>
  <c r="N134" i="5"/>
  <c r="M134" i="5"/>
  <c r="I134" i="5"/>
  <c r="AF133" i="5"/>
  <c r="AE133" i="5"/>
  <c r="AD133" i="5"/>
  <c r="AC133" i="5"/>
  <c r="AB133" i="5"/>
  <c r="J133" i="5" s="1"/>
  <c r="AA133" i="5"/>
  <c r="Z133" i="5"/>
  <c r="W133" i="5"/>
  <c r="N133" i="5"/>
  <c r="M133" i="5"/>
  <c r="I133" i="5"/>
  <c r="AF132" i="5"/>
  <c r="AE132" i="5"/>
  <c r="AD132" i="5"/>
  <c r="AC132" i="5"/>
  <c r="AB132" i="5"/>
  <c r="J132" i="5" s="1"/>
  <c r="AA132" i="5"/>
  <c r="Z132" i="5"/>
  <c r="W132" i="5"/>
  <c r="N132" i="5"/>
  <c r="M132" i="5"/>
  <c r="I132" i="5"/>
  <c r="AF131" i="5"/>
  <c r="AE131" i="5"/>
  <c r="AD131" i="5"/>
  <c r="AC131" i="5"/>
  <c r="AB131" i="5"/>
  <c r="J131" i="5" s="1"/>
  <c r="AA131" i="5"/>
  <c r="Z131" i="5"/>
  <c r="W131" i="5"/>
  <c r="N131" i="5"/>
  <c r="M131" i="5"/>
  <c r="I131" i="5"/>
  <c r="AF130" i="5"/>
  <c r="AE130" i="5"/>
  <c r="AD130" i="5"/>
  <c r="AC130" i="5"/>
  <c r="AB130" i="5"/>
  <c r="J130" i="5" s="1"/>
  <c r="AA130" i="5"/>
  <c r="Z130" i="5"/>
  <c r="W130" i="5"/>
  <c r="N130" i="5"/>
  <c r="M130" i="5"/>
  <c r="I130" i="5"/>
  <c r="AF129" i="5"/>
  <c r="AE129" i="5"/>
  <c r="AD129" i="5"/>
  <c r="AC129" i="5"/>
  <c r="AB129" i="5"/>
  <c r="J129" i="5" s="1"/>
  <c r="AA129" i="5"/>
  <c r="Z129" i="5"/>
  <c r="W129" i="5"/>
  <c r="N129" i="5"/>
  <c r="M129" i="5"/>
  <c r="I129" i="5"/>
  <c r="AF128" i="5"/>
  <c r="AE128" i="5"/>
  <c r="AD128" i="5"/>
  <c r="AC128" i="5"/>
  <c r="AB128" i="5"/>
  <c r="J128" i="5" s="1"/>
  <c r="AA128" i="5"/>
  <c r="Z128" i="5"/>
  <c r="W128" i="5"/>
  <c r="N128" i="5"/>
  <c r="M128" i="5"/>
  <c r="I128" i="5"/>
  <c r="AF127" i="5"/>
  <c r="AE127" i="5"/>
  <c r="AD127" i="5"/>
  <c r="AC127" i="5"/>
  <c r="AB127" i="5"/>
  <c r="J127" i="5" s="1"/>
  <c r="AA127" i="5"/>
  <c r="Z127" i="5"/>
  <c r="W127" i="5"/>
  <c r="N127" i="5"/>
  <c r="M127" i="5"/>
  <c r="I127" i="5"/>
  <c r="AF126" i="5"/>
  <c r="AE126" i="5"/>
  <c r="AD126" i="5"/>
  <c r="AC126" i="5"/>
  <c r="AB126" i="5"/>
  <c r="J126" i="5" s="1"/>
  <c r="AA126" i="5"/>
  <c r="Z126" i="5"/>
  <c r="W126" i="5"/>
  <c r="N126" i="5"/>
  <c r="M126" i="5"/>
  <c r="I126" i="5"/>
  <c r="AF125" i="5"/>
  <c r="AE125" i="5"/>
  <c r="AD125" i="5"/>
  <c r="AC125" i="5"/>
  <c r="AB125" i="5"/>
  <c r="J125" i="5" s="1"/>
  <c r="AA125" i="5"/>
  <c r="Z125" i="5"/>
  <c r="W125" i="5"/>
  <c r="N125" i="5"/>
  <c r="M125" i="5"/>
  <c r="I125" i="5"/>
  <c r="AF124" i="5"/>
  <c r="AE124" i="5"/>
  <c r="AD124" i="5"/>
  <c r="AC124" i="5"/>
  <c r="AB124" i="5"/>
  <c r="J124" i="5" s="1"/>
  <c r="AA124" i="5"/>
  <c r="Z124" i="5"/>
  <c r="W124" i="5"/>
  <c r="N124" i="5"/>
  <c r="M124" i="5"/>
  <c r="I124" i="5"/>
  <c r="AF123" i="5"/>
  <c r="AE123" i="5"/>
  <c r="AD123" i="5"/>
  <c r="AC123" i="5"/>
  <c r="AB123" i="5"/>
  <c r="J123" i="5" s="1"/>
  <c r="AA123" i="5"/>
  <c r="Z123" i="5"/>
  <c r="W123" i="5"/>
  <c r="N123" i="5"/>
  <c r="M123" i="5"/>
  <c r="I123" i="5"/>
  <c r="AF122" i="5"/>
  <c r="AE122" i="5"/>
  <c r="AD122" i="5"/>
  <c r="AC122" i="5"/>
  <c r="AB122" i="5"/>
  <c r="J122" i="5" s="1"/>
  <c r="AA122" i="5"/>
  <c r="Z122" i="5"/>
  <c r="W122" i="5"/>
  <c r="N122" i="5"/>
  <c r="M122" i="5"/>
  <c r="I122" i="5"/>
  <c r="AF121" i="5"/>
  <c r="AE121" i="5"/>
  <c r="AD121" i="5"/>
  <c r="AC121" i="5"/>
  <c r="AB121" i="5"/>
  <c r="J121" i="5" s="1"/>
  <c r="AA121" i="5"/>
  <c r="Z121" i="5"/>
  <c r="W121" i="5"/>
  <c r="N121" i="5"/>
  <c r="M121" i="5"/>
  <c r="I121" i="5"/>
  <c r="AF120" i="5"/>
  <c r="AE120" i="5"/>
  <c r="AD120" i="5"/>
  <c r="AC120" i="5"/>
  <c r="AB120" i="5"/>
  <c r="J120" i="5" s="1"/>
  <c r="AA120" i="5"/>
  <c r="Z120" i="5"/>
  <c r="W120" i="5"/>
  <c r="N120" i="5"/>
  <c r="M120" i="5"/>
  <c r="I120" i="5"/>
  <c r="AF119" i="5"/>
  <c r="AE119" i="5"/>
  <c r="AD119" i="5"/>
  <c r="AC119" i="5"/>
  <c r="AB119" i="5"/>
  <c r="J119" i="5" s="1"/>
  <c r="AA119" i="5"/>
  <c r="Z119" i="5"/>
  <c r="W119" i="5"/>
  <c r="N119" i="5"/>
  <c r="M119" i="5"/>
  <c r="I119" i="5"/>
  <c r="AF118" i="5"/>
  <c r="AE118" i="5"/>
  <c r="AD118" i="5"/>
  <c r="AC118" i="5"/>
  <c r="AB118" i="5"/>
  <c r="J118" i="5" s="1"/>
  <c r="AA118" i="5"/>
  <c r="Z118" i="5"/>
  <c r="W118" i="5"/>
  <c r="N118" i="5"/>
  <c r="M118" i="5"/>
  <c r="I118" i="5"/>
  <c r="AF117" i="5"/>
  <c r="AE117" i="5"/>
  <c r="AD117" i="5"/>
  <c r="AC117" i="5"/>
  <c r="AB117" i="5"/>
  <c r="J117" i="5" s="1"/>
  <c r="AA117" i="5"/>
  <c r="Z117" i="5"/>
  <c r="W117" i="5"/>
  <c r="N117" i="5"/>
  <c r="M117" i="5"/>
  <c r="I117" i="5"/>
  <c r="AF116" i="5"/>
  <c r="AE116" i="5"/>
  <c r="AD116" i="5"/>
  <c r="AC116" i="5"/>
  <c r="AB116" i="5"/>
  <c r="J116" i="5" s="1"/>
  <c r="AA116" i="5"/>
  <c r="Z116" i="5"/>
  <c r="W116" i="5"/>
  <c r="N116" i="5"/>
  <c r="M116" i="5"/>
  <c r="I116" i="5"/>
  <c r="AF115" i="5"/>
  <c r="AE115" i="5"/>
  <c r="AD115" i="5"/>
  <c r="AC115" i="5"/>
  <c r="AB115" i="5"/>
  <c r="J115" i="5" s="1"/>
  <c r="AA115" i="5"/>
  <c r="Z115" i="5"/>
  <c r="W115" i="5"/>
  <c r="N115" i="5"/>
  <c r="M115" i="5"/>
  <c r="I115" i="5"/>
  <c r="AF114" i="5"/>
  <c r="AE114" i="5"/>
  <c r="AD114" i="5"/>
  <c r="AC114" i="5"/>
  <c r="AB114" i="5"/>
  <c r="J114" i="5" s="1"/>
  <c r="AA114" i="5"/>
  <c r="Z114" i="5"/>
  <c r="W114" i="5"/>
  <c r="N114" i="5"/>
  <c r="M114" i="5"/>
  <c r="I114" i="5"/>
  <c r="AF113" i="5"/>
  <c r="AE113" i="5"/>
  <c r="AD113" i="5"/>
  <c r="AC113" i="5"/>
  <c r="AB113" i="5"/>
  <c r="J113" i="5" s="1"/>
  <c r="AA113" i="5"/>
  <c r="Z113" i="5"/>
  <c r="W113" i="5"/>
  <c r="N113" i="5"/>
  <c r="M113" i="5"/>
  <c r="I113" i="5"/>
  <c r="AF112" i="5"/>
  <c r="AE112" i="5"/>
  <c r="AD112" i="5"/>
  <c r="AC112" i="5"/>
  <c r="AB112" i="5"/>
  <c r="J112" i="5" s="1"/>
  <c r="AA112" i="5"/>
  <c r="Z112" i="5"/>
  <c r="W112" i="5"/>
  <c r="N112" i="5"/>
  <c r="M112" i="5"/>
  <c r="I112" i="5"/>
  <c r="AF111" i="5"/>
  <c r="AE111" i="5"/>
  <c r="AD111" i="5"/>
  <c r="AC111" i="5"/>
  <c r="AB111" i="5"/>
  <c r="J111" i="5" s="1"/>
  <c r="AA111" i="5"/>
  <c r="Z111" i="5"/>
  <c r="W111" i="5"/>
  <c r="N111" i="5"/>
  <c r="M111" i="5"/>
  <c r="I111" i="5"/>
  <c r="AF110" i="5"/>
  <c r="AE110" i="5"/>
  <c r="AD110" i="5"/>
  <c r="AC110" i="5"/>
  <c r="AB110" i="5"/>
  <c r="J110" i="5" s="1"/>
  <c r="AA110" i="5"/>
  <c r="Z110" i="5"/>
  <c r="W110" i="5"/>
  <c r="N110" i="5"/>
  <c r="M110" i="5"/>
  <c r="I110" i="5"/>
  <c r="AF109" i="5"/>
  <c r="AE109" i="5"/>
  <c r="AD109" i="5"/>
  <c r="AC109" i="5"/>
  <c r="AB109" i="5"/>
  <c r="J109" i="5" s="1"/>
  <c r="AA109" i="5"/>
  <c r="Z109" i="5"/>
  <c r="W109" i="5"/>
  <c r="N109" i="5"/>
  <c r="M109" i="5"/>
  <c r="I109" i="5"/>
  <c r="AF108" i="5"/>
  <c r="AE108" i="5"/>
  <c r="AD108" i="5"/>
  <c r="AC108" i="5"/>
  <c r="AB108" i="5"/>
  <c r="J108" i="5" s="1"/>
  <c r="AA108" i="5"/>
  <c r="Z108" i="5"/>
  <c r="W108" i="5"/>
  <c r="N108" i="5"/>
  <c r="M108" i="5"/>
  <c r="I108" i="5"/>
  <c r="AF107" i="5"/>
  <c r="AE107" i="5"/>
  <c r="AD107" i="5"/>
  <c r="AC107" i="5"/>
  <c r="AB107" i="5"/>
  <c r="J107" i="5" s="1"/>
  <c r="AA107" i="5"/>
  <c r="Z107" i="5"/>
  <c r="W107" i="5"/>
  <c r="N107" i="5"/>
  <c r="M107" i="5"/>
  <c r="I107" i="5"/>
  <c r="AF106" i="5"/>
  <c r="AE106" i="5"/>
  <c r="AD106" i="5"/>
  <c r="AC106" i="5"/>
  <c r="AB106" i="5"/>
  <c r="J106" i="5" s="1"/>
  <c r="AA106" i="5"/>
  <c r="Z106" i="5"/>
  <c r="W106" i="5"/>
  <c r="N106" i="5"/>
  <c r="M106" i="5"/>
  <c r="I106" i="5"/>
  <c r="AF105" i="5"/>
  <c r="AE105" i="5"/>
  <c r="AD105" i="5"/>
  <c r="AC105" i="5"/>
  <c r="AB105" i="5"/>
  <c r="J105" i="5" s="1"/>
  <c r="AA105" i="5"/>
  <c r="Z105" i="5"/>
  <c r="W105" i="5"/>
  <c r="N105" i="5"/>
  <c r="M105" i="5"/>
  <c r="I105" i="5"/>
  <c r="AF104" i="5"/>
  <c r="AE104" i="5"/>
  <c r="AD104" i="5"/>
  <c r="AC104" i="5"/>
  <c r="AB104" i="5"/>
  <c r="J104" i="5" s="1"/>
  <c r="AA104" i="5"/>
  <c r="Z104" i="5"/>
  <c r="W104" i="5"/>
  <c r="N104" i="5"/>
  <c r="M104" i="5"/>
  <c r="I104" i="5"/>
  <c r="AF103" i="5"/>
  <c r="AE103" i="5"/>
  <c r="AD103" i="5"/>
  <c r="AC103" i="5"/>
  <c r="AB103" i="5"/>
  <c r="J103" i="5" s="1"/>
  <c r="AA103" i="5"/>
  <c r="Z103" i="5"/>
  <c r="W103" i="5"/>
  <c r="N103" i="5"/>
  <c r="M103" i="5"/>
  <c r="I103" i="5"/>
  <c r="AF102" i="5"/>
  <c r="AE102" i="5"/>
  <c r="AD102" i="5"/>
  <c r="AC102" i="5"/>
  <c r="AB102" i="5"/>
  <c r="J102" i="5" s="1"/>
  <c r="AA102" i="5"/>
  <c r="Z102" i="5"/>
  <c r="W102" i="5"/>
  <c r="N102" i="5"/>
  <c r="M102" i="5"/>
  <c r="I102" i="5"/>
  <c r="AF101" i="5"/>
  <c r="AE101" i="5"/>
  <c r="AD101" i="5"/>
  <c r="AC101" i="5"/>
  <c r="AB101" i="5"/>
  <c r="J101" i="5" s="1"/>
  <c r="AA101" i="5"/>
  <c r="Z101" i="5"/>
  <c r="W101" i="5"/>
  <c r="N101" i="5"/>
  <c r="M101" i="5"/>
  <c r="I101" i="5"/>
  <c r="AF100" i="5"/>
  <c r="AE100" i="5"/>
  <c r="AD100" i="5"/>
  <c r="AC100" i="5"/>
  <c r="AB100" i="5"/>
  <c r="J100" i="5" s="1"/>
  <c r="AA100" i="5"/>
  <c r="Z100" i="5"/>
  <c r="W100" i="5"/>
  <c r="N100" i="5"/>
  <c r="M100" i="5"/>
  <c r="I100" i="5"/>
  <c r="AF99" i="5"/>
  <c r="AE99" i="5"/>
  <c r="AD99" i="5"/>
  <c r="AC99" i="5"/>
  <c r="AB99" i="5"/>
  <c r="J99" i="5" s="1"/>
  <c r="AA99" i="5"/>
  <c r="Z99" i="5"/>
  <c r="W99" i="5"/>
  <c r="N99" i="5"/>
  <c r="M99" i="5"/>
  <c r="I99" i="5"/>
  <c r="AF98" i="5"/>
  <c r="AE98" i="5"/>
  <c r="AD98" i="5"/>
  <c r="AC98" i="5"/>
  <c r="AB98" i="5"/>
  <c r="J98" i="5" s="1"/>
  <c r="AA98" i="5"/>
  <c r="Z98" i="5"/>
  <c r="W98" i="5"/>
  <c r="N98" i="5"/>
  <c r="M98" i="5"/>
  <c r="I98" i="5"/>
  <c r="AF97" i="5"/>
  <c r="AE97" i="5"/>
  <c r="AD97" i="5"/>
  <c r="AC97" i="5"/>
  <c r="AB97" i="5"/>
  <c r="J97" i="5" s="1"/>
  <c r="AA97" i="5"/>
  <c r="Z97" i="5"/>
  <c r="W97" i="5"/>
  <c r="N97" i="5"/>
  <c r="M97" i="5"/>
  <c r="I97" i="5"/>
  <c r="AF96" i="5"/>
  <c r="AE96" i="5"/>
  <c r="AD96" i="5"/>
  <c r="AC96" i="5"/>
  <c r="AB96" i="5"/>
  <c r="J96" i="5" s="1"/>
  <c r="AA96" i="5"/>
  <c r="Z96" i="5"/>
  <c r="W96" i="5"/>
  <c r="N96" i="5"/>
  <c r="M96" i="5"/>
  <c r="I96" i="5"/>
  <c r="AF95" i="5"/>
  <c r="AE95" i="5"/>
  <c r="AD95" i="5"/>
  <c r="AC95" i="5"/>
  <c r="AB95" i="5"/>
  <c r="J95" i="5" s="1"/>
  <c r="AA95" i="5"/>
  <c r="Z95" i="5"/>
  <c r="W95" i="5"/>
  <c r="N95" i="5"/>
  <c r="M95" i="5"/>
  <c r="I95" i="5"/>
  <c r="AF94" i="5"/>
  <c r="AE94" i="5"/>
  <c r="AD94" i="5"/>
  <c r="AC94" i="5"/>
  <c r="AB94" i="5"/>
  <c r="J94" i="5" s="1"/>
  <c r="AA94" i="5"/>
  <c r="Z94" i="5"/>
  <c r="W94" i="5"/>
  <c r="N94" i="5"/>
  <c r="M94" i="5"/>
  <c r="I94" i="5"/>
  <c r="AF93" i="5"/>
  <c r="AE93" i="5"/>
  <c r="AD93" i="5"/>
  <c r="AC93" i="5"/>
  <c r="AB93" i="5"/>
  <c r="J93" i="5" s="1"/>
  <c r="AA93" i="5"/>
  <c r="Z93" i="5"/>
  <c r="W93" i="5"/>
  <c r="N93" i="5"/>
  <c r="M93" i="5"/>
  <c r="I93" i="5"/>
  <c r="AF92" i="5"/>
  <c r="AE92" i="5"/>
  <c r="AD92" i="5"/>
  <c r="AC92" i="5"/>
  <c r="AB92" i="5"/>
  <c r="J92" i="5" s="1"/>
  <c r="AA92" i="5"/>
  <c r="Z92" i="5"/>
  <c r="W92" i="5"/>
  <c r="N92" i="5"/>
  <c r="M92" i="5"/>
  <c r="I92" i="5"/>
  <c r="AF91" i="5"/>
  <c r="AE91" i="5"/>
  <c r="AD91" i="5"/>
  <c r="AC91" i="5"/>
  <c r="AB91" i="5"/>
  <c r="J91" i="5" s="1"/>
  <c r="AA91" i="5"/>
  <c r="Z91" i="5"/>
  <c r="W91" i="5"/>
  <c r="N91" i="5"/>
  <c r="M91" i="5"/>
  <c r="I91" i="5"/>
  <c r="AF90" i="5"/>
  <c r="AE90" i="5"/>
  <c r="AD90" i="5"/>
  <c r="AC90" i="5"/>
  <c r="AB90" i="5"/>
  <c r="J90" i="5" s="1"/>
  <c r="AA90" i="5"/>
  <c r="Z90" i="5"/>
  <c r="W90" i="5"/>
  <c r="N90" i="5"/>
  <c r="M90" i="5"/>
  <c r="I90" i="5"/>
  <c r="AF89" i="5"/>
  <c r="AE89" i="5"/>
  <c r="AD89" i="5"/>
  <c r="AC89" i="5"/>
  <c r="AB89" i="5"/>
  <c r="J89" i="5" s="1"/>
  <c r="AA89" i="5"/>
  <c r="Z89" i="5"/>
  <c r="W89" i="5"/>
  <c r="N89" i="5"/>
  <c r="M89" i="5"/>
  <c r="I89" i="5"/>
  <c r="AF88" i="5"/>
  <c r="AE88" i="5"/>
  <c r="AD88" i="5"/>
  <c r="AC88" i="5"/>
  <c r="AB88" i="5"/>
  <c r="J88" i="5" s="1"/>
  <c r="AA88" i="5"/>
  <c r="Z88" i="5"/>
  <c r="W88" i="5"/>
  <c r="N88" i="5"/>
  <c r="M88" i="5"/>
  <c r="I88" i="5"/>
  <c r="AF87" i="5"/>
  <c r="AE87" i="5"/>
  <c r="AD87" i="5"/>
  <c r="AC87" i="5"/>
  <c r="AB87" i="5"/>
  <c r="J87" i="5" s="1"/>
  <c r="AA87" i="5"/>
  <c r="Z87" i="5"/>
  <c r="W87" i="5"/>
  <c r="N87" i="5"/>
  <c r="M87" i="5"/>
  <c r="I87" i="5"/>
  <c r="AF86" i="5"/>
  <c r="AE86" i="5"/>
  <c r="AD86" i="5"/>
  <c r="AC86" i="5"/>
  <c r="AB86" i="5"/>
  <c r="J86" i="5" s="1"/>
  <c r="AA86" i="5"/>
  <c r="Z86" i="5"/>
  <c r="W86" i="5"/>
  <c r="N86" i="5"/>
  <c r="M86" i="5"/>
  <c r="I86" i="5"/>
  <c r="AF85" i="5"/>
  <c r="AE85" i="5"/>
  <c r="AD85" i="5"/>
  <c r="AC85" i="5"/>
  <c r="AB85" i="5"/>
  <c r="J85" i="5" s="1"/>
  <c r="AA85" i="5"/>
  <c r="Z85" i="5"/>
  <c r="W85" i="5"/>
  <c r="N85" i="5"/>
  <c r="M85" i="5"/>
  <c r="I85" i="5"/>
  <c r="AF84" i="5"/>
  <c r="AE84" i="5"/>
  <c r="AD84" i="5"/>
  <c r="AC84" i="5"/>
  <c r="AB84" i="5"/>
  <c r="J84" i="5" s="1"/>
  <c r="AA84" i="5"/>
  <c r="Z84" i="5"/>
  <c r="W84" i="5"/>
  <c r="N84" i="5"/>
  <c r="M84" i="5"/>
  <c r="I84" i="5"/>
  <c r="AF83" i="5"/>
  <c r="AE83" i="5"/>
  <c r="AD83" i="5"/>
  <c r="AC83" i="5"/>
  <c r="AB83" i="5"/>
  <c r="J83" i="5" s="1"/>
  <c r="AA83" i="5"/>
  <c r="Z83" i="5"/>
  <c r="W83" i="5"/>
  <c r="N83" i="5"/>
  <c r="M83" i="5"/>
  <c r="I83" i="5"/>
  <c r="AF82" i="5"/>
  <c r="AE82" i="5"/>
  <c r="AD82" i="5"/>
  <c r="AC82" i="5"/>
  <c r="AB82" i="5"/>
  <c r="J82" i="5" s="1"/>
  <c r="AA82" i="5"/>
  <c r="Z82" i="5"/>
  <c r="W82" i="5"/>
  <c r="N82" i="5"/>
  <c r="M82" i="5"/>
  <c r="I82" i="5"/>
  <c r="AF81" i="5"/>
  <c r="AE81" i="5"/>
  <c r="AD81" i="5"/>
  <c r="AC81" i="5"/>
  <c r="AB81" i="5"/>
  <c r="J81" i="5" s="1"/>
  <c r="AA81" i="5"/>
  <c r="Z81" i="5"/>
  <c r="W81" i="5"/>
  <c r="N81" i="5"/>
  <c r="M81" i="5"/>
  <c r="I81" i="5"/>
  <c r="AF80" i="5"/>
  <c r="AE80" i="5"/>
  <c r="AD80" i="5"/>
  <c r="AC80" i="5"/>
  <c r="AB80" i="5"/>
  <c r="J80" i="5" s="1"/>
  <c r="AA80" i="5"/>
  <c r="Z80" i="5"/>
  <c r="W80" i="5"/>
  <c r="N80" i="5"/>
  <c r="M80" i="5"/>
  <c r="I80" i="5"/>
  <c r="AF79" i="5"/>
  <c r="AE79" i="5"/>
  <c r="AD79" i="5"/>
  <c r="AC79" i="5"/>
  <c r="AB79" i="5"/>
  <c r="J79" i="5" s="1"/>
  <c r="AA79" i="5"/>
  <c r="Z79" i="5"/>
  <c r="W79" i="5"/>
  <c r="N79" i="5"/>
  <c r="M79" i="5"/>
  <c r="I79" i="5"/>
  <c r="AF78" i="5"/>
  <c r="AE78" i="5"/>
  <c r="AD78" i="5"/>
  <c r="AC78" i="5"/>
  <c r="AB78" i="5"/>
  <c r="J78" i="5" s="1"/>
  <c r="AA78" i="5"/>
  <c r="Z78" i="5"/>
  <c r="W78" i="5"/>
  <c r="N78" i="5"/>
  <c r="M78" i="5"/>
  <c r="I78" i="5"/>
  <c r="AF77" i="5"/>
  <c r="AE77" i="5"/>
  <c r="AD77" i="5"/>
  <c r="AC77" i="5"/>
  <c r="AB77" i="5"/>
  <c r="J77" i="5" s="1"/>
  <c r="AA77" i="5"/>
  <c r="Z77" i="5"/>
  <c r="W77" i="5"/>
  <c r="N77" i="5"/>
  <c r="M77" i="5"/>
  <c r="I77" i="5"/>
  <c r="AF76" i="5"/>
  <c r="AE76" i="5"/>
  <c r="AD76" i="5"/>
  <c r="AC76" i="5"/>
  <c r="AB76" i="5"/>
  <c r="J76" i="5" s="1"/>
  <c r="AA76" i="5"/>
  <c r="Z76" i="5"/>
  <c r="W76" i="5"/>
  <c r="N76" i="5"/>
  <c r="M76" i="5"/>
  <c r="I76" i="5"/>
  <c r="AF75" i="5"/>
  <c r="AE75" i="5"/>
  <c r="AD75" i="5"/>
  <c r="AC75" i="5"/>
  <c r="AB75" i="5"/>
  <c r="J75" i="5" s="1"/>
  <c r="AA75" i="5"/>
  <c r="Z75" i="5"/>
  <c r="W75" i="5"/>
  <c r="N75" i="5"/>
  <c r="M75" i="5"/>
  <c r="I75" i="5"/>
  <c r="AF74" i="5"/>
  <c r="AE74" i="5"/>
  <c r="AD74" i="5"/>
  <c r="AC74" i="5"/>
  <c r="AB74" i="5"/>
  <c r="J74" i="5" s="1"/>
  <c r="AA74" i="5"/>
  <c r="Z74" i="5"/>
  <c r="W74" i="5"/>
  <c r="N74" i="5"/>
  <c r="M74" i="5"/>
  <c r="I74" i="5"/>
  <c r="AF73" i="5"/>
  <c r="AE73" i="5"/>
  <c r="AD73" i="5"/>
  <c r="AC73" i="5"/>
  <c r="AB73" i="5"/>
  <c r="J73" i="5" s="1"/>
  <c r="AA73" i="5"/>
  <c r="Z73" i="5"/>
  <c r="W73" i="5"/>
  <c r="N73" i="5"/>
  <c r="M73" i="5"/>
  <c r="I73" i="5"/>
  <c r="AF72" i="5"/>
  <c r="AE72" i="5"/>
  <c r="AD72" i="5"/>
  <c r="AC72" i="5"/>
  <c r="AB72" i="5"/>
  <c r="J72" i="5" s="1"/>
  <c r="AA72" i="5"/>
  <c r="Z72" i="5"/>
  <c r="W72" i="5"/>
  <c r="N72" i="5"/>
  <c r="M72" i="5"/>
  <c r="I72" i="5"/>
  <c r="AF71" i="5"/>
  <c r="AE71" i="5"/>
  <c r="AD71" i="5"/>
  <c r="AC71" i="5"/>
  <c r="AB71" i="5"/>
  <c r="J71" i="5" s="1"/>
  <c r="AA71" i="5"/>
  <c r="Z71" i="5"/>
  <c r="W71" i="5"/>
  <c r="N71" i="5"/>
  <c r="M71" i="5"/>
  <c r="I71" i="5"/>
  <c r="AF70" i="5"/>
  <c r="AE70" i="5"/>
  <c r="AD70" i="5"/>
  <c r="AC70" i="5"/>
  <c r="AB70" i="5"/>
  <c r="J70" i="5" s="1"/>
  <c r="AA70" i="5"/>
  <c r="Z70" i="5"/>
  <c r="W70" i="5"/>
  <c r="N70" i="5"/>
  <c r="M70" i="5"/>
  <c r="I70" i="5"/>
  <c r="AF69" i="5"/>
  <c r="AE69" i="5"/>
  <c r="AD69" i="5"/>
  <c r="AC69" i="5"/>
  <c r="AB69" i="5"/>
  <c r="J69" i="5" s="1"/>
  <c r="AA69" i="5"/>
  <c r="Z69" i="5"/>
  <c r="W69" i="5"/>
  <c r="N69" i="5"/>
  <c r="M69" i="5"/>
  <c r="I69" i="5"/>
  <c r="AF68" i="5"/>
  <c r="AE68" i="5"/>
  <c r="AD68" i="5"/>
  <c r="AC68" i="5"/>
  <c r="AB68" i="5"/>
  <c r="J68" i="5" s="1"/>
  <c r="AA68" i="5"/>
  <c r="Z68" i="5"/>
  <c r="W68" i="5"/>
  <c r="N68" i="5"/>
  <c r="M68" i="5"/>
  <c r="I68" i="5"/>
  <c r="AF67" i="5"/>
  <c r="AE67" i="5"/>
  <c r="AD67" i="5"/>
  <c r="AC67" i="5"/>
  <c r="AB67" i="5"/>
  <c r="J67" i="5" s="1"/>
  <c r="AA67" i="5"/>
  <c r="Z67" i="5"/>
  <c r="W67" i="5"/>
  <c r="N67" i="5"/>
  <c r="M67" i="5"/>
  <c r="I67" i="5"/>
  <c r="AF66" i="5"/>
  <c r="AE66" i="5"/>
  <c r="AD66" i="5"/>
  <c r="AC66" i="5"/>
  <c r="AB66" i="5"/>
  <c r="J66" i="5" s="1"/>
  <c r="AA66" i="5"/>
  <c r="Z66" i="5"/>
  <c r="W66" i="5"/>
  <c r="N66" i="5"/>
  <c r="M66" i="5"/>
  <c r="I66" i="5"/>
  <c r="AF65" i="5"/>
  <c r="AE65" i="5"/>
  <c r="AD65" i="5"/>
  <c r="AC65" i="5"/>
  <c r="AB65" i="5"/>
  <c r="J65" i="5" s="1"/>
  <c r="AA65" i="5"/>
  <c r="Z65" i="5"/>
  <c r="W65" i="5"/>
  <c r="N65" i="5"/>
  <c r="M65" i="5"/>
  <c r="I65" i="5"/>
  <c r="AF64" i="5"/>
  <c r="AE64" i="5"/>
  <c r="AD64" i="5"/>
  <c r="AC64" i="5"/>
  <c r="AB64" i="5"/>
  <c r="J64" i="5" s="1"/>
  <c r="AA64" i="5"/>
  <c r="Z64" i="5"/>
  <c r="W64" i="5"/>
  <c r="N64" i="5"/>
  <c r="M64" i="5"/>
  <c r="I64" i="5"/>
  <c r="AF63" i="5"/>
  <c r="AE63" i="5"/>
  <c r="AD63" i="5"/>
  <c r="AC63" i="5"/>
  <c r="AB63" i="5"/>
  <c r="J63" i="5" s="1"/>
  <c r="AA63" i="5"/>
  <c r="Z63" i="5"/>
  <c r="W63" i="5"/>
  <c r="N63" i="5"/>
  <c r="M63" i="5"/>
  <c r="I63" i="5"/>
  <c r="AF62" i="5"/>
  <c r="AE62" i="5"/>
  <c r="AD62" i="5"/>
  <c r="AC62" i="5"/>
  <c r="AB62" i="5"/>
  <c r="J62" i="5" s="1"/>
  <c r="AA62" i="5"/>
  <c r="Z62" i="5"/>
  <c r="W62" i="5"/>
  <c r="N62" i="5"/>
  <c r="M62" i="5"/>
  <c r="I62" i="5"/>
  <c r="AF61" i="5"/>
  <c r="AE61" i="5"/>
  <c r="AD61" i="5"/>
  <c r="AC61" i="5"/>
  <c r="AB61" i="5"/>
  <c r="J61" i="5" s="1"/>
  <c r="AA61" i="5"/>
  <c r="Z61" i="5"/>
  <c r="W61" i="5"/>
  <c r="N61" i="5"/>
  <c r="M61" i="5"/>
  <c r="I61" i="5"/>
  <c r="AF60" i="5"/>
  <c r="AE60" i="5"/>
  <c r="AD60" i="5"/>
  <c r="AC60" i="5"/>
  <c r="AB60" i="5"/>
  <c r="J60" i="5" s="1"/>
  <c r="AA60" i="5"/>
  <c r="Z60" i="5"/>
  <c r="W60" i="5"/>
  <c r="N60" i="5"/>
  <c r="M60" i="5"/>
  <c r="I60" i="5"/>
  <c r="AF59" i="5"/>
  <c r="AE59" i="5"/>
  <c r="AD59" i="5"/>
  <c r="AC59" i="5"/>
  <c r="AB59" i="5"/>
  <c r="J59" i="5" s="1"/>
  <c r="AA59" i="5"/>
  <c r="Z59" i="5"/>
  <c r="W59" i="5"/>
  <c r="N59" i="5"/>
  <c r="M59" i="5"/>
  <c r="I59" i="5"/>
  <c r="AF58" i="5"/>
  <c r="AE58" i="5"/>
  <c r="AD58" i="5"/>
  <c r="AC58" i="5"/>
  <c r="AB58" i="5"/>
  <c r="J58" i="5" s="1"/>
  <c r="AA58" i="5"/>
  <c r="Z58" i="5"/>
  <c r="W58" i="5"/>
  <c r="N58" i="5"/>
  <c r="M58" i="5"/>
  <c r="I58" i="5"/>
  <c r="AF57" i="5"/>
  <c r="AE57" i="5"/>
  <c r="AD57" i="5"/>
  <c r="AC57" i="5"/>
  <c r="AB57" i="5"/>
  <c r="J57" i="5" s="1"/>
  <c r="AA57" i="5"/>
  <c r="Z57" i="5"/>
  <c r="W57" i="5"/>
  <c r="N57" i="5"/>
  <c r="M57" i="5"/>
  <c r="I57" i="5"/>
  <c r="AF56" i="5"/>
  <c r="AE56" i="5"/>
  <c r="AD56" i="5"/>
  <c r="AC56" i="5"/>
  <c r="AB56" i="5"/>
  <c r="J56" i="5" s="1"/>
  <c r="AA56" i="5"/>
  <c r="Z56" i="5"/>
  <c r="W56" i="5"/>
  <c r="N56" i="5"/>
  <c r="M56" i="5"/>
  <c r="I56" i="5"/>
  <c r="AF55" i="5"/>
  <c r="AE55" i="5"/>
  <c r="AD55" i="5"/>
  <c r="AC55" i="5"/>
  <c r="AB55" i="5"/>
  <c r="J55" i="5" s="1"/>
  <c r="AA55" i="5"/>
  <c r="Z55" i="5"/>
  <c r="W55" i="5"/>
  <c r="N55" i="5"/>
  <c r="M55" i="5"/>
  <c r="I55" i="5"/>
  <c r="AF54" i="5"/>
  <c r="AE54" i="5"/>
  <c r="AD54" i="5"/>
  <c r="AC54" i="5"/>
  <c r="AB54" i="5"/>
  <c r="J54" i="5" s="1"/>
  <c r="AA54" i="5"/>
  <c r="Z54" i="5"/>
  <c r="W54" i="5"/>
  <c r="N54" i="5"/>
  <c r="M54" i="5"/>
  <c r="I54" i="5"/>
  <c r="AF53" i="5"/>
  <c r="AE53" i="5"/>
  <c r="AD53" i="5"/>
  <c r="AC53" i="5"/>
  <c r="AB53" i="5"/>
  <c r="J53" i="5" s="1"/>
  <c r="AA53" i="5"/>
  <c r="Z53" i="5"/>
  <c r="W53" i="5"/>
  <c r="N53" i="5"/>
  <c r="M53" i="5"/>
  <c r="I53" i="5"/>
  <c r="AF52" i="5"/>
  <c r="AE52" i="5"/>
  <c r="AD52" i="5"/>
  <c r="AC52" i="5"/>
  <c r="AB52" i="5"/>
  <c r="J52" i="5" s="1"/>
  <c r="AA52" i="5"/>
  <c r="Z52" i="5"/>
  <c r="W52" i="5"/>
  <c r="N52" i="5"/>
  <c r="M52" i="5"/>
  <c r="I52" i="5"/>
  <c r="AF51" i="5"/>
  <c r="AE51" i="5"/>
  <c r="AD51" i="5"/>
  <c r="AC51" i="5"/>
  <c r="AB51" i="5"/>
  <c r="J51" i="5" s="1"/>
  <c r="AA51" i="5"/>
  <c r="Z51" i="5"/>
  <c r="W51" i="5"/>
  <c r="N51" i="5"/>
  <c r="M51" i="5"/>
  <c r="I51" i="5"/>
  <c r="AF50" i="5"/>
  <c r="AE50" i="5"/>
  <c r="AD50" i="5"/>
  <c r="AC50" i="5"/>
  <c r="AB50" i="5"/>
  <c r="J50" i="5" s="1"/>
  <c r="AA50" i="5"/>
  <c r="Z50" i="5"/>
  <c r="W50" i="5"/>
  <c r="N50" i="5"/>
  <c r="M50" i="5"/>
  <c r="I50" i="5"/>
  <c r="AF49" i="5"/>
  <c r="AE49" i="5"/>
  <c r="AD49" i="5"/>
  <c r="AC49" i="5"/>
  <c r="AB49" i="5"/>
  <c r="J49" i="5" s="1"/>
  <c r="AA49" i="5"/>
  <c r="Z49" i="5"/>
  <c r="W49" i="5"/>
  <c r="N49" i="5"/>
  <c r="M49" i="5"/>
  <c r="I49" i="5"/>
  <c r="AF48" i="5"/>
  <c r="AE48" i="5"/>
  <c r="AD48" i="5"/>
  <c r="AC48" i="5"/>
  <c r="AB48" i="5"/>
  <c r="J48" i="5" s="1"/>
  <c r="AA48" i="5"/>
  <c r="Z48" i="5"/>
  <c r="W48" i="5"/>
  <c r="N48" i="5"/>
  <c r="M48" i="5"/>
  <c r="I48" i="5"/>
  <c r="AF47" i="5"/>
  <c r="AE47" i="5"/>
  <c r="AD47" i="5"/>
  <c r="AC47" i="5"/>
  <c r="AB47" i="5"/>
  <c r="J47" i="5" s="1"/>
  <c r="AA47" i="5"/>
  <c r="Z47" i="5"/>
  <c r="W47" i="5"/>
  <c r="N47" i="5"/>
  <c r="M47" i="5"/>
  <c r="I47" i="5"/>
  <c r="AF46" i="5"/>
  <c r="AE46" i="5"/>
  <c r="AD46" i="5"/>
  <c r="AC46" i="5"/>
  <c r="AB46" i="5"/>
  <c r="J46" i="5" s="1"/>
  <c r="AA46" i="5"/>
  <c r="Z46" i="5"/>
  <c r="W46" i="5"/>
  <c r="N46" i="5"/>
  <c r="M46" i="5"/>
  <c r="I46" i="5"/>
  <c r="AF45" i="5"/>
  <c r="AE45" i="5"/>
  <c r="AD45" i="5"/>
  <c r="AC45" i="5"/>
  <c r="AB45" i="5"/>
  <c r="J45" i="5" s="1"/>
  <c r="AA45" i="5"/>
  <c r="Z45" i="5"/>
  <c r="W45" i="5"/>
  <c r="N45" i="5"/>
  <c r="M45" i="5"/>
  <c r="I45" i="5"/>
  <c r="AF44" i="5"/>
  <c r="AE44" i="5"/>
  <c r="AD44" i="5"/>
  <c r="AC44" i="5"/>
  <c r="AB44" i="5"/>
  <c r="J44" i="5" s="1"/>
  <c r="AA44" i="5"/>
  <c r="Z44" i="5"/>
  <c r="W44" i="5"/>
  <c r="N44" i="5"/>
  <c r="M44" i="5"/>
  <c r="I44" i="5"/>
  <c r="AF43" i="5"/>
  <c r="AE43" i="5"/>
  <c r="AD43" i="5"/>
  <c r="AC43" i="5"/>
  <c r="AB43" i="5"/>
  <c r="J43" i="5" s="1"/>
  <c r="AA43" i="5"/>
  <c r="Z43" i="5"/>
  <c r="W43" i="5"/>
  <c r="N43" i="5"/>
  <c r="M43" i="5"/>
  <c r="I43" i="5"/>
  <c r="AF42" i="5"/>
  <c r="AE42" i="5"/>
  <c r="AD42" i="5"/>
  <c r="AC42" i="5"/>
  <c r="AB42" i="5"/>
  <c r="J42" i="5" s="1"/>
  <c r="AA42" i="5"/>
  <c r="Z42" i="5"/>
  <c r="W42" i="5"/>
  <c r="N42" i="5"/>
  <c r="M42" i="5"/>
  <c r="I42" i="5"/>
  <c r="AF41" i="5"/>
  <c r="AE41" i="5"/>
  <c r="AD41" i="5"/>
  <c r="AC41" i="5"/>
  <c r="AB41" i="5"/>
  <c r="J41" i="5" s="1"/>
  <c r="AA41" i="5"/>
  <c r="Z41" i="5"/>
  <c r="W41" i="5"/>
  <c r="N41" i="5"/>
  <c r="M41" i="5"/>
  <c r="I41" i="5"/>
  <c r="AF40" i="5"/>
  <c r="AE40" i="5"/>
  <c r="AD40" i="5"/>
  <c r="AC40" i="5"/>
  <c r="AB40" i="5"/>
  <c r="J40" i="5" s="1"/>
  <c r="AA40" i="5"/>
  <c r="Z40" i="5"/>
  <c r="W40" i="5"/>
  <c r="N40" i="5"/>
  <c r="M40" i="5"/>
  <c r="I40" i="5"/>
  <c r="AF39" i="5"/>
  <c r="AE39" i="5"/>
  <c r="AD39" i="5"/>
  <c r="AC39" i="5"/>
  <c r="AB39" i="5"/>
  <c r="J39" i="5" s="1"/>
  <c r="AA39" i="5"/>
  <c r="Z39" i="5"/>
  <c r="W39" i="5"/>
  <c r="N39" i="5"/>
  <c r="M39" i="5"/>
  <c r="I39" i="5"/>
  <c r="AF38" i="5"/>
  <c r="AE38" i="5"/>
  <c r="AD38" i="5"/>
  <c r="AC38" i="5"/>
  <c r="AB38" i="5"/>
  <c r="J38" i="5" s="1"/>
  <c r="AA38" i="5"/>
  <c r="Z38" i="5"/>
  <c r="W38" i="5"/>
  <c r="N38" i="5"/>
  <c r="M38" i="5"/>
  <c r="I38" i="5"/>
  <c r="AF37" i="5"/>
  <c r="AE37" i="5"/>
  <c r="AD37" i="5"/>
  <c r="AC37" i="5"/>
  <c r="AB37" i="5"/>
  <c r="J37" i="5" s="1"/>
  <c r="AA37" i="5"/>
  <c r="Z37" i="5"/>
  <c r="W37" i="5"/>
  <c r="N37" i="5"/>
  <c r="M37" i="5"/>
  <c r="I37" i="5"/>
  <c r="AF36" i="5"/>
  <c r="AE36" i="5"/>
  <c r="AD36" i="5"/>
  <c r="AC36" i="5"/>
  <c r="AB36" i="5"/>
  <c r="J36" i="5" s="1"/>
  <c r="AA36" i="5"/>
  <c r="Z36" i="5"/>
  <c r="W36" i="5"/>
  <c r="N36" i="5"/>
  <c r="M36" i="5"/>
  <c r="I36" i="5"/>
  <c r="AF35" i="5"/>
  <c r="AE35" i="5"/>
  <c r="AD35" i="5"/>
  <c r="AC35" i="5"/>
  <c r="AB35" i="5"/>
  <c r="J35" i="5" s="1"/>
  <c r="AA35" i="5"/>
  <c r="Z35" i="5"/>
  <c r="W35" i="5"/>
  <c r="N35" i="5"/>
  <c r="M35" i="5"/>
  <c r="I35" i="5"/>
  <c r="AF34" i="5"/>
  <c r="AE34" i="5"/>
  <c r="AD34" i="5"/>
  <c r="AC34" i="5"/>
  <c r="AB34" i="5"/>
  <c r="J34" i="5" s="1"/>
  <c r="AA34" i="5"/>
  <c r="Z34" i="5"/>
  <c r="W34" i="5"/>
  <c r="N34" i="5"/>
  <c r="M34" i="5"/>
  <c r="I34" i="5"/>
  <c r="AF33" i="5"/>
  <c r="AE33" i="5"/>
  <c r="AD33" i="5"/>
  <c r="AC33" i="5"/>
  <c r="AB33" i="5"/>
  <c r="J33" i="5" s="1"/>
  <c r="AA33" i="5"/>
  <c r="Z33" i="5"/>
  <c r="W33" i="5"/>
  <c r="N33" i="5"/>
  <c r="M33" i="5"/>
  <c r="I33" i="5"/>
  <c r="AF32" i="5"/>
  <c r="AE32" i="5"/>
  <c r="AD32" i="5"/>
  <c r="AC32" i="5"/>
  <c r="AB32" i="5"/>
  <c r="J32" i="5" s="1"/>
  <c r="AA32" i="5"/>
  <c r="Z32" i="5"/>
  <c r="W32" i="5"/>
  <c r="N32" i="5"/>
  <c r="M32" i="5"/>
  <c r="I32" i="5"/>
  <c r="AF31" i="5"/>
  <c r="AE31" i="5"/>
  <c r="AD31" i="5"/>
  <c r="AC31" i="5"/>
  <c r="AB31" i="5"/>
  <c r="J31" i="5" s="1"/>
  <c r="AA31" i="5"/>
  <c r="Z31" i="5"/>
  <c r="W31" i="5"/>
  <c r="N31" i="5"/>
  <c r="M31" i="5"/>
  <c r="I31" i="5"/>
  <c r="AF30" i="5"/>
  <c r="AE30" i="5"/>
  <c r="AD30" i="5"/>
  <c r="AC30" i="5"/>
  <c r="AB30" i="5"/>
  <c r="J30" i="5" s="1"/>
  <c r="AA30" i="5"/>
  <c r="Z30" i="5"/>
  <c r="W30" i="5"/>
  <c r="N30" i="5"/>
  <c r="M30" i="5"/>
  <c r="I30" i="5"/>
  <c r="AF29" i="5"/>
  <c r="AE29" i="5"/>
  <c r="AD29" i="5"/>
  <c r="AC29" i="5"/>
  <c r="AB29" i="5"/>
  <c r="J29" i="5" s="1"/>
  <c r="AA29" i="5"/>
  <c r="Z29" i="5"/>
  <c r="W29" i="5"/>
  <c r="N29" i="5"/>
  <c r="M29" i="5"/>
  <c r="I29" i="5"/>
  <c r="AF28" i="5"/>
  <c r="AE28" i="5"/>
  <c r="AD28" i="5"/>
  <c r="AC28" i="5"/>
  <c r="AB28" i="5"/>
  <c r="J28" i="5" s="1"/>
  <c r="AA28" i="5"/>
  <c r="Z28" i="5"/>
  <c r="W28" i="5"/>
  <c r="N28" i="5"/>
  <c r="M28" i="5"/>
  <c r="I28" i="5"/>
  <c r="AF27" i="5"/>
  <c r="AE27" i="5"/>
  <c r="AD27" i="5"/>
  <c r="AC27" i="5"/>
  <c r="AB27" i="5"/>
  <c r="J27" i="5" s="1"/>
  <c r="AA27" i="5"/>
  <c r="Z27" i="5"/>
  <c r="W27" i="5"/>
  <c r="N27" i="5"/>
  <c r="M27" i="5"/>
  <c r="I27" i="5"/>
  <c r="AF26" i="5"/>
  <c r="AE26" i="5"/>
  <c r="AD26" i="5"/>
  <c r="AC26" i="5"/>
  <c r="AB26" i="5"/>
  <c r="J26" i="5" s="1"/>
  <c r="AA26" i="5"/>
  <c r="Z26" i="5"/>
  <c r="W26" i="5"/>
  <c r="N26" i="5"/>
  <c r="M26" i="5"/>
  <c r="I26" i="5"/>
  <c r="AF25" i="5"/>
  <c r="AE25" i="5"/>
  <c r="AD25" i="5"/>
  <c r="AC25" i="5"/>
  <c r="AB25" i="5"/>
  <c r="J25" i="5" s="1"/>
  <c r="AA25" i="5"/>
  <c r="Z25" i="5"/>
  <c r="W25" i="5"/>
  <c r="N25" i="5"/>
  <c r="M25" i="5"/>
  <c r="I25" i="5"/>
  <c r="AF24" i="5"/>
  <c r="AE24" i="5"/>
  <c r="AD24" i="5"/>
  <c r="AC24" i="5"/>
  <c r="AB24" i="5"/>
  <c r="J24" i="5" s="1"/>
  <c r="AA24" i="5"/>
  <c r="Z24" i="5"/>
  <c r="W24" i="5"/>
  <c r="N24" i="5"/>
  <c r="M24" i="5"/>
  <c r="I24" i="5"/>
  <c r="AF23" i="5"/>
  <c r="AE23" i="5"/>
  <c r="AD23" i="5"/>
  <c r="AC23" i="5"/>
  <c r="AB23" i="5"/>
  <c r="J23" i="5" s="1"/>
  <c r="AA23" i="5"/>
  <c r="Z23" i="5"/>
  <c r="W23" i="5"/>
  <c r="N23" i="5"/>
  <c r="M23" i="5"/>
  <c r="I23" i="5"/>
  <c r="AF22" i="5"/>
  <c r="AE22" i="5"/>
  <c r="AD22" i="5"/>
  <c r="AC22" i="5"/>
  <c r="AB22" i="5"/>
  <c r="J22" i="5" s="1"/>
  <c r="AA22" i="5"/>
  <c r="Z22" i="5"/>
  <c r="W22" i="5"/>
  <c r="N22" i="5"/>
  <c r="M22" i="5"/>
  <c r="I22" i="5"/>
  <c r="AF21" i="5"/>
  <c r="AE21" i="5"/>
  <c r="AD21" i="5"/>
  <c r="AC21" i="5"/>
  <c r="AB21" i="5"/>
  <c r="J21" i="5" s="1"/>
  <c r="AA21" i="5"/>
  <c r="Z21" i="5"/>
  <c r="W21" i="5"/>
  <c r="N21" i="5"/>
  <c r="M21" i="5"/>
  <c r="I21" i="5"/>
  <c r="AF20" i="5"/>
  <c r="AE20" i="5"/>
  <c r="AD20" i="5"/>
  <c r="AC20" i="5"/>
  <c r="AB20" i="5"/>
  <c r="J20" i="5" s="1"/>
  <c r="AA20" i="5"/>
  <c r="Z20" i="5"/>
  <c r="W20" i="5"/>
  <c r="N20" i="5"/>
  <c r="M20" i="5"/>
  <c r="I20" i="5"/>
  <c r="AF19" i="5"/>
  <c r="AE19" i="5"/>
  <c r="AD19" i="5"/>
  <c r="AC19" i="5"/>
  <c r="AB19" i="5"/>
  <c r="J19" i="5" s="1"/>
  <c r="AA19" i="5"/>
  <c r="Z19" i="5"/>
  <c r="W19" i="5"/>
  <c r="N19" i="5"/>
  <c r="M19" i="5"/>
  <c r="I19" i="5"/>
  <c r="AF18" i="5"/>
  <c r="AE18" i="5"/>
  <c r="AD18" i="5"/>
  <c r="AC18" i="5"/>
  <c r="AB18" i="5"/>
  <c r="J18" i="5" s="1"/>
  <c r="AA18" i="5"/>
  <c r="Z18" i="5"/>
  <c r="W18" i="5"/>
  <c r="N18" i="5"/>
  <c r="M18" i="5"/>
  <c r="I18" i="5"/>
  <c r="AF17" i="5"/>
  <c r="AE17" i="5"/>
  <c r="AD17" i="5"/>
  <c r="AC17" i="5"/>
  <c r="AB17" i="5"/>
  <c r="J17" i="5" s="1"/>
  <c r="AA17" i="5"/>
  <c r="Z17" i="5"/>
  <c r="W17" i="5"/>
  <c r="N17" i="5"/>
  <c r="M17" i="5"/>
  <c r="I17" i="5"/>
  <c r="AF16" i="5"/>
  <c r="AE16" i="5"/>
  <c r="AD16" i="5"/>
  <c r="AC16" i="5"/>
  <c r="AB16" i="5"/>
  <c r="J16" i="5" s="1"/>
  <c r="AA16" i="5"/>
  <c r="Z16" i="5"/>
  <c r="W16" i="5"/>
  <c r="N16" i="5"/>
  <c r="M16" i="5"/>
  <c r="I16" i="5"/>
  <c r="AF15" i="5"/>
  <c r="AE15" i="5"/>
  <c r="AD15" i="5"/>
  <c r="AC15" i="5"/>
  <c r="AB15" i="5"/>
  <c r="J15" i="5" s="1"/>
  <c r="AA15" i="5"/>
  <c r="Z15" i="5"/>
  <c r="W15" i="5"/>
  <c r="N15" i="5"/>
  <c r="M15" i="5"/>
  <c r="I15" i="5"/>
  <c r="AF14" i="5"/>
  <c r="AE14" i="5"/>
  <c r="AD14" i="5"/>
  <c r="AC14" i="5"/>
  <c r="AB14" i="5"/>
  <c r="J14" i="5" s="1"/>
  <c r="AA14" i="5"/>
  <c r="Z14" i="5"/>
  <c r="W14" i="5"/>
  <c r="N14" i="5"/>
  <c r="M14" i="5"/>
  <c r="I14" i="5"/>
  <c r="AF13" i="5"/>
  <c r="AE13" i="5"/>
  <c r="AD13" i="5"/>
  <c r="AA13" i="5"/>
  <c r="Z13" i="5"/>
  <c r="N13" i="16" s="1"/>
  <c r="W13" i="5"/>
  <c r="AB13" i="5" s="1"/>
  <c r="N13" i="5"/>
  <c r="R13" i="16" s="1"/>
  <c r="M13" i="5"/>
  <c r="I13" i="5"/>
  <c r="AF12" i="5"/>
  <c r="AE12" i="5"/>
  <c r="AD12" i="5"/>
  <c r="AA12" i="5"/>
  <c r="O12" i="16" s="1"/>
  <c r="Z12" i="5"/>
  <c r="N12" i="16" s="1"/>
  <c r="W12" i="5"/>
  <c r="AB12" i="5" s="1"/>
  <c r="N12" i="5"/>
  <c r="R12" i="16" s="1"/>
  <c r="M12" i="5"/>
  <c r="I12" i="5"/>
  <c r="AF11" i="5"/>
  <c r="AE11" i="5"/>
  <c r="AD11" i="5"/>
  <c r="AA11" i="5"/>
  <c r="O11" i="16" s="1"/>
  <c r="Z11" i="5"/>
  <c r="N11" i="16" s="1"/>
  <c r="W11" i="5"/>
  <c r="AB11" i="5" s="1"/>
  <c r="N11" i="5"/>
  <c r="R11" i="16" s="1"/>
  <c r="M11" i="5"/>
  <c r="I11" i="5"/>
  <c r="L11" i="16" s="1"/>
  <c r="AF10" i="5"/>
  <c r="AE10" i="5"/>
  <c r="AD10" i="5"/>
  <c r="AA10" i="5"/>
  <c r="Z10" i="5"/>
  <c r="W10" i="5"/>
  <c r="AB10" i="5" s="1"/>
  <c r="N10" i="5"/>
  <c r="M10" i="5"/>
  <c r="I10" i="5"/>
  <c r="AF9" i="5"/>
  <c r="AE9" i="5"/>
  <c r="AD9" i="5"/>
  <c r="AA9" i="5"/>
  <c r="Z9" i="5"/>
  <c r="N9" i="16" s="1"/>
  <c r="W9" i="5"/>
  <c r="AB9" i="5" s="1"/>
  <c r="N9" i="5"/>
  <c r="R9" i="16" s="1"/>
  <c r="M9" i="5"/>
  <c r="I9" i="5"/>
  <c r="AF8" i="5"/>
  <c r="AE8" i="5"/>
  <c r="AD8" i="5"/>
  <c r="AA8" i="5"/>
  <c r="O8" i="16" s="1"/>
  <c r="Z8" i="5"/>
  <c r="N8" i="16" s="1"/>
  <c r="W8" i="5"/>
  <c r="AB8" i="5" s="1"/>
  <c r="N8" i="5"/>
  <c r="R8" i="16" s="1"/>
  <c r="M8" i="5"/>
  <c r="I8" i="5"/>
  <c r="AF7" i="5"/>
  <c r="AE7" i="5"/>
  <c r="AD7" i="5"/>
  <c r="AA7" i="5"/>
  <c r="O7" i="16" s="1"/>
  <c r="Z7" i="5"/>
  <c r="N7" i="16" s="1"/>
  <c r="W7" i="5"/>
  <c r="AB7" i="5" s="1"/>
  <c r="N7" i="5"/>
  <c r="R7" i="16" s="1"/>
  <c r="M7" i="5"/>
  <c r="I7" i="5"/>
  <c r="L7" i="16" s="1"/>
  <c r="AF6" i="5"/>
  <c r="E7" i="9" s="1"/>
  <c r="AE6" i="5"/>
  <c r="AD6" i="5"/>
  <c r="AA6" i="5"/>
  <c r="Z6" i="5"/>
  <c r="W6" i="5"/>
  <c r="AB6" i="5" s="1"/>
  <c r="N6" i="5"/>
  <c r="I11" i="12" s="1"/>
  <c r="M6" i="5"/>
  <c r="I6" i="5"/>
  <c r="S105" i="3"/>
  <c r="S104" i="3"/>
  <c r="S103" i="3"/>
  <c r="S102" i="3"/>
  <c r="S101" i="3"/>
  <c r="S100" i="3"/>
  <c r="S99" i="3"/>
  <c r="S98" i="3"/>
  <c r="S97" i="3"/>
  <c r="S96" i="3"/>
  <c r="S95" i="3"/>
  <c r="S94" i="3"/>
  <c r="S93" i="3"/>
  <c r="S92" i="3"/>
  <c r="S91" i="3"/>
  <c r="S90" i="3"/>
  <c r="S89" i="3"/>
  <c r="S88" i="3"/>
  <c r="S87" i="3"/>
  <c r="S86" i="3"/>
  <c r="S85" i="3"/>
  <c r="S84" i="3"/>
  <c r="S83" i="3"/>
  <c r="S82" i="3"/>
  <c r="S81" i="3"/>
  <c r="S80" i="3"/>
  <c r="S79" i="3"/>
  <c r="S78" i="3"/>
  <c r="S77" i="3"/>
  <c r="S76" i="3"/>
  <c r="S75" i="3"/>
  <c r="S74" i="3"/>
  <c r="S73" i="3"/>
  <c r="S72"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S8" i="3"/>
  <c r="S7" i="3"/>
  <c r="S6" i="3"/>
  <c r="B16" i="12" s="1"/>
  <c r="I16" i="12" s="1"/>
  <c r="B27" i="12" l="1"/>
  <c r="AC8" i="5"/>
  <c r="J8" i="5"/>
  <c r="AC9" i="5"/>
  <c r="Q9" i="16" s="1"/>
  <c r="J9" i="5"/>
  <c r="G27" i="12"/>
  <c r="I6" i="12"/>
  <c r="B29" i="12"/>
  <c r="C29" i="12" s="1"/>
  <c r="AC6" i="5"/>
  <c r="J6" i="5"/>
  <c r="J10" i="5"/>
  <c r="AC10" i="5"/>
  <c r="Q10" i="16" s="1"/>
  <c r="J12" i="5"/>
  <c r="AC12" i="5"/>
  <c r="AC13" i="5"/>
  <c r="J13" i="5"/>
  <c r="P7" i="16"/>
  <c r="J7" i="5"/>
  <c r="AC7" i="5"/>
  <c r="P11" i="16"/>
  <c r="AC11" i="5"/>
  <c r="J11" i="5"/>
  <c r="I13" i="12"/>
  <c r="G30" i="12"/>
  <c r="O6" i="14"/>
  <c r="B57" i="12"/>
  <c r="N6" i="15"/>
  <c r="O6" i="15"/>
  <c r="J28" i="12"/>
  <c r="J27" i="12"/>
  <c r="J26" i="12"/>
  <c r="I15" i="12"/>
  <c r="J29" i="12"/>
  <c r="C31" i="12"/>
  <c r="M6" i="9"/>
  <c r="C26" i="12"/>
  <c r="C28" i="12"/>
  <c r="C33" i="12"/>
  <c r="C30" i="12"/>
  <c r="C32" i="12"/>
  <c r="C34" i="12"/>
  <c r="B22" i="17"/>
  <c r="B18" i="17"/>
  <c r="B25" i="17"/>
  <c r="B21" i="17"/>
  <c r="B17" i="17"/>
  <c r="B23" i="17"/>
  <c r="B19" i="17"/>
  <c r="B16" i="17"/>
  <c r="B24" i="17"/>
  <c r="B20" i="17"/>
  <c r="M7" i="9"/>
  <c r="E8" i="9"/>
  <c r="E6" i="9"/>
  <c r="M8" i="9"/>
  <c r="C35" i="12"/>
  <c r="E6" i="16"/>
  <c r="I6" i="16"/>
  <c r="M6" i="16"/>
  <c r="Q6" i="16"/>
  <c r="U6" i="16"/>
  <c r="Y6" i="16"/>
  <c r="E10" i="16"/>
  <c r="I10" i="16"/>
  <c r="M10" i="16"/>
  <c r="U10" i="16"/>
  <c r="Y10" i="16"/>
  <c r="E14" i="16"/>
  <c r="I14" i="16"/>
  <c r="M14" i="16"/>
  <c r="Q14" i="16"/>
  <c r="U14" i="16"/>
  <c r="Y14" i="16"/>
  <c r="E18" i="16"/>
  <c r="I18" i="16"/>
  <c r="M18" i="16"/>
  <c r="Q18" i="16"/>
  <c r="U18" i="16"/>
  <c r="Y18" i="16"/>
  <c r="E22" i="16"/>
  <c r="I22" i="16"/>
  <c r="M22" i="16"/>
  <c r="Q22" i="16"/>
  <c r="U22" i="16"/>
  <c r="Y22" i="16"/>
  <c r="E26" i="16"/>
  <c r="I26" i="16"/>
  <c r="M26" i="16"/>
  <c r="Q26" i="16"/>
  <c r="U26" i="16"/>
  <c r="Y26" i="16"/>
  <c r="E30" i="16"/>
  <c r="I30" i="16"/>
  <c r="M30" i="16"/>
  <c r="Q30" i="16"/>
  <c r="U30" i="16"/>
  <c r="Y30" i="16"/>
  <c r="E34" i="16"/>
  <c r="I34" i="16"/>
  <c r="M34" i="16"/>
  <c r="Q34" i="16"/>
  <c r="U34" i="16"/>
  <c r="Y34" i="16"/>
  <c r="E38" i="16"/>
  <c r="I38" i="16"/>
  <c r="M38" i="16"/>
  <c r="Q38" i="16"/>
  <c r="U38" i="16"/>
  <c r="Y38" i="16"/>
  <c r="E42" i="16"/>
  <c r="I42" i="16"/>
  <c r="M42" i="16"/>
  <c r="Q42" i="16"/>
  <c r="U42" i="16"/>
  <c r="Y42" i="16"/>
  <c r="E46" i="16"/>
  <c r="I46" i="16"/>
  <c r="M46" i="16"/>
  <c r="Q46" i="16"/>
  <c r="U46" i="16"/>
  <c r="Y46" i="16"/>
  <c r="E50" i="16"/>
  <c r="I50" i="16"/>
  <c r="M50" i="16"/>
  <c r="Q50" i="16"/>
  <c r="U50" i="16"/>
  <c r="Y50" i="16"/>
  <c r="E54" i="16"/>
  <c r="I54" i="16"/>
  <c r="M54" i="16"/>
  <c r="Q54" i="16"/>
  <c r="U54" i="16"/>
  <c r="Y54" i="16"/>
  <c r="W59" i="16"/>
  <c r="S59" i="16"/>
  <c r="O59" i="16"/>
  <c r="K59" i="16"/>
  <c r="G59" i="16"/>
  <c r="C59" i="16"/>
  <c r="F59" i="16"/>
  <c r="L59" i="16"/>
  <c r="Q59" i="16"/>
  <c r="V59" i="16"/>
  <c r="B6" i="16"/>
  <c r="F6" i="16"/>
  <c r="J6" i="16"/>
  <c r="N6" i="16"/>
  <c r="R6" i="16"/>
  <c r="V6" i="16"/>
  <c r="E7" i="16"/>
  <c r="I7" i="16"/>
  <c r="M7" i="16"/>
  <c r="Q7" i="16"/>
  <c r="U7" i="16"/>
  <c r="D8" i="16"/>
  <c r="H8" i="16"/>
  <c r="L8" i="16"/>
  <c r="P8" i="16"/>
  <c r="T8" i="16"/>
  <c r="C9" i="16"/>
  <c r="G9" i="16"/>
  <c r="K9" i="16"/>
  <c r="O9" i="16"/>
  <c r="S9" i="16"/>
  <c r="B10" i="16"/>
  <c r="F10" i="16"/>
  <c r="J10" i="16"/>
  <c r="N10" i="16"/>
  <c r="R10" i="16"/>
  <c r="V10" i="16"/>
  <c r="E11" i="16"/>
  <c r="I11" i="16"/>
  <c r="M11" i="16"/>
  <c r="Q11" i="16"/>
  <c r="U11" i="16"/>
  <c r="D12" i="16"/>
  <c r="H12" i="16"/>
  <c r="L12" i="16"/>
  <c r="P12" i="16"/>
  <c r="T12" i="16"/>
  <c r="C13" i="16"/>
  <c r="G13" i="16"/>
  <c r="K13" i="16"/>
  <c r="O13" i="16"/>
  <c r="S13" i="16"/>
  <c r="B14" i="16"/>
  <c r="F14" i="16"/>
  <c r="J14" i="16"/>
  <c r="N14" i="16"/>
  <c r="R14" i="16"/>
  <c r="V14" i="16"/>
  <c r="E15" i="16"/>
  <c r="I15" i="16"/>
  <c r="M15" i="16"/>
  <c r="Q15" i="16"/>
  <c r="U15" i="16"/>
  <c r="D16" i="16"/>
  <c r="H16" i="16"/>
  <c r="L16" i="16"/>
  <c r="P16" i="16"/>
  <c r="T16" i="16"/>
  <c r="X16" i="16"/>
  <c r="C17" i="16"/>
  <c r="G17" i="16"/>
  <c r="K17" i="16"/>
  <c r="O17" i="16"/>
  <c r="S17" i="16"/>
  <c r="W17" i="16"/>
  <c r="B18" i="16"/>
  <c r="F18" i="16"/>
  <c r="J18" i="16"/>
  <c r="N18" i="16"/>
  <c r="R18" i="16"/>
  <c r="V18" i="16"/>
  <c r="E19" i="16"/>
  <c r="I19" i="16"/>
  <c r="M19" i="16"/>
  <c r="Q19" i="16"/>
  <c r="U19" i="16"/>
  <c r="D20" i="16"/>
  <c r="H20" i="16"/>
  <c r="L20" i="16"/>
  <c r="P20" i="16"/>
  <c r="T20" i="16"/>
  <c r="X20" i="16"/>
  <c r="C21" i="16"/>
  <c r="G21" i="16"/>
  <c r="K21" i="16"/>
  <c r="O21" i="16"/>
  <c r="S21" i="16"/>
  <c r="W21" i="16"/>
  <c r="B22" i="16"/>
  <c r="F22" i="16"/>
  <c r="J22" i="16"/>
  <c r="N22" i="16"/>
  <c r="R22" i="16"/>
  <c r="V22" i="16"/>
  <c r="E23" i="16"/>
  <c r="I23" i="16"/>
  <c r="M23" i="16"/>
  <c r="Q23" i="16"/>
  <c r="U23" i="16"/>
  <c r="D24" i="16"/>
  <c r="H24" i="16"/>
  <c r="L24" i="16"/>
  <c r="P24" i="16"/>
  <c r="T24" i="16"/>
  <c r="X24" i="16"/>
  <c r="C25" i="16"/>
  <c r="G25" i="16"/>
  <c r="K25" i="16"/>
  <c r="O25" i="16"/>
  <c r="S25" i="16"/>
  <c r="W25" i="16"/>
  <c r="B26" i="16"/>
  <c r="F26" i="16"/>
  <c r="J26" i="16"/>
  <c r="N26" i="16"/>
  <c r="R26" i="16"/>
  <c r="V26" i="16"/>
  <c r="E27" i="16"/>
  <c r="I27" i="16"/>
  <c r="M27" i="16"/>
  <c r="Q27" i="16"/>
  <c r="U27" i="16"/>
  <c r="D28" i="16"/>
  <c r="H28" i="16"/>
  <c r="L28" i="16"/>
  <c r="P28" i="16"/>
  <c r="T28" i="16"/>
  <c r="X28" i="16"/>
  <c r="C29" i="16"/>
  <c r="G29" i="16"/>
  <c r="K29" i="16"/>
  <c r="O29" i="16"/>
  <c r="S29" i="16"/>
  <c r="W29" i="16"/>
  <c r="B30" i="16"/>
  <c r="F30" i="16"/>
  <c r="J30" i="16"/>
  <c r="N30" i="16"/>
  <c r="R30" i="16"/>
  <c r="V30" i="16"/>
  <c r="E31" i="16"/>
  <c r="I31" i="16"/>
  <c r="M31" i="16"/>
  <c r="Q31" i="16"/>
  <c r="U31" i="16"/>
  <c r="D32" i="16"/>
  <c r="H32" i="16"/>
  <c r="L32" i="16"/>
  <c r="P32" i="16"/>
  <c r="T32" i="16"/>
  <c r="X32" i="16"/>
  <c r="C33" i="16"/>
  <c r="G33" i="16"/>
  <c r="K33" i="16"/>
  <c r="O33" i="16"/>
  <c r="S33" i="16"/>
  <c r="W33" i="16"/>
  <c r="B34" i="16"/>
  <c r="F34" i="16"/>
  <c r="J34" i="16"/>
  <c r="N34" i="16"/>
  <c r="R34" i="16"/>
  <c r="V34" i="16"/>
  <c r="E35" i="16"/>
  <c r="I35" i="16"/>
  <c r="M35" i="16"/>
  <c r="Q35" i="16"/>
  <c r="U35" i="16"/>
  <c r="D36" i="16"/>
  <c r="H36" i="16"/>
  <c r="L36" i="16"/>
  <c r="P36" i="16"/>
  <c r="T36" i="16"/>
  <c r="X36" i="16"/>
  <c r="C37" i="16"/>
  <c r="G37" i="16"/>
  <c r="K37" i="16"/>
  <c r="O37" i="16"/>
  <c r="S37" i="16"/>
  <c r="W37" i="16"/>
  <c r="B38" i="16"/>
  <c r="F38" i="16"/>
  <c r="J38" i="16"/>
  <c r="N38" i="16"/>
  <c r="R38" i="16"/>
  <c r="V38" i="16"/>
  <c r="E39" i="16"/>
  <c r="I39" i="16"/>
  <c r="M39" i="16"/>
  <c r="Q39" i="16"/>
  <c r="U39" i="16"/>
  <c r="D40" i="16"/>
  <c r="H40" i="16"/>
  <c r="L40" i="16"/>
  <c r="P40" i="16"/>
  <c r="T40" i="16"/>
  <c r="X40" i="16"/>
  <c r="C41" i="16"/>
  <c r="G41" i="16"/>
  <c r="K41" i="16"/>
  <c r="O41" i="16"/>
  <c r="S41" i="16"/>
  <c r="W41" i="16"/>
  <c r="B42" i="16"/>
  <c r="F42" i="16"/>
  <c r="J42" i="16"/>
  <c r="N42" i="16"/>
  <c r="R42" i="16"/>
  <c r="V42" i="16"/>
  <c r="E43" i="16"/>
  <c r="I43" i="16"/>
  <c r="M43" i="16"/>
  <c r="Q43" i="16"/>
  <c r="U43" i="16"/>
  <c r="D44" i="16"/>
  <c r="H44" i="16"/>
  <c r="L44" i="16"/>
  <c r="P44" i="16"/>
  <c r="T44" i="16"/>
  <c r="X44" i="16"/>
  <c r="C45" i="16"/>
  <c r="G45" i="16"/>
  <c r="K45" i="16"/>
  <c r="O45" i="16"/>
  <c r="S45" i="16"/>
  <c r="W45" i="16"/>
  <c r="B46" i="16"/>
  <c r="F46" i="16"/>
  <c r="J46" i="16"/>
  <c r="N46" i="16"/>
  <c r="R46" i="16"/>
  <c r="V46" i="16"/>
  <c r="E47" i="16"/>
  <c r="I47" i="16"/>
  <c r="M47" i="16"/>
  <c r="Q47" i="16"/>
  <c r="U47" i="16"/>
  <c r="D48" i="16"/>
  <c r="H48" i="16"/>
  <c r="L48" i="16"/>
  <c r="P48" i="16"/>
  <c r="T48" i="16"/>
  <c r="X48" i="16"/>
  <c r="C49" i="16"/>
  <c r="G49" i="16"/>
  <c r="K49" i="16"/>
  <c r="O49" i="16"/>
  <c r="S49" i="16"/>
  <c r="W49" i="16"/>
  <c r="B50" i="16"/>
  <c r="F50" i="16"/>
  <c r="J50" i="16"/>
  <c r="N50" i="16"/>
  <c r="R50" i="16"/>
  <c r="V50" i="16"/>
  <c r="E51" i="16"/>
  <c r="I51" i="16"/>
  <c r="M51" i="16"/>
  <c r="Q51" i="16"/>
  <c r="U51" i="16"/>
  <c r="D52" i="16"/>
  <c r="H52" i="16"/>
  <c r="L52" i="16"/>
  <c r="P52" i="16"/>
  <c r="T52" i="16"/>
  <c r="X52" i="16"/>
  <c r="C53" i="16"/>
  <c r="G53" i="16"/>
  <c r="K53" i="16"/>
  <c r="O53" i="16"/>
  <c r="S53" i="16"/>
  <c r="W53" i="16"/>
  <c r="B54" i="16"/>
  <c r="F54" i="16"/>
  <c r="J54" i="16"/>
  <c r="N54" i="16"/>
  <c r="R54" i="16"/>
  <c r="V54" i="16"/>
  <c r="E55" i="16"/>
  <c r="I55" i="16"/>
  <c r="M55" i="16"/>
  <c r="Q55" i="16"/>
  <c r="U55" i="16"/>
  <c r="D56" i="16"/>
  <c r="I56" i="16"/>
  <c r="O56" i="16"/>
  <c r="T56" i="16"/>
  <c r="X58" i="16"/>
  <c r="T58" i="16"/>
  <c r="P58" i="16"/>
  <c r="L58" i="16"/>
  <c r="H58" i="16"/>
  <c r="D58" i="16"/>
  <c r="F58" i="16"/>
  <c r="K58" i="16"/>
  <c r="Q58" i="16"/>
  <c r="V58" i="16"/>
  <c r="B59" i="16"/>
  <c r="H59" i="16"/>
  <c r="M59" i="16"/>
  <c r="R59" i="16"/>
  <c r="X59" i="16"/>
  <c r="D60" i="16"/>
  <c r="I60" i="16"/>
  <c r="O60" i="16"/>
  <c r="U60" i="16"/>
  <c r="X71" i="16"/>
  <c r="T71" i="16"/>
  <c r="P71" i="16"/>
  <c r="L71" i="16"/>
  <c r="H71" i="16"/>
  <c r="D71" i="16"/>
  <c r="W71" i="16"/>
  <c r="S71" i="16"/>
  <c r="O71" i="16"/>
  <c r="K71" i="16"/>
  <c r="G71" i="16"/>
  <c r="C71" i="16"/>
  <c r="V71" i="16"/>
  <c r="R71" i="16"/>
  <c r="N71" i="16"/>
  <c r="J71" i="16"/>
  <c r="F71" i="16"/>
  <c r="B71" i="16"/>
  <c r="Q71" i="16"/>
  <c r="C6" i="16"/>
  <c r="G6" i="16"/>
  <c r="K6" i="16"/>
  <c r="O6" i="16"/>
  <c r="S6" i="16"/>
  <c r="E8" i="16"/>
  <c r="I8" i="16"/>
  <c r="M8" i="16"/>
  <c r="Q8" i="16"/>
  <c r="U8" i="16"/>
  <c r="D9" i="16"/>
  <c r="H9" i="16"/>
  <c r="L9" i="16"/>
  <c r="P9" i="16"/>
  <c r="T9" i="16"/>
  <c r="C10" i="16"/>
  <c r="G10" i="16"/>
  <c r="K10" i="16"/>
  <c r="O10" i="16"/>
  <c r="S10" i="16"/>
  <c r="W10" i="16"/>
  <c r="E12" i="16"/>
  <c r="I12" i="16"/>
  <c r="M12" i="16"/>
  <c r="Q12" i="16"/>
  <c r="U12" i="16"/>
  <c r="D13" i="16"/>
  <c r="H13" i="16"/>
  <c r="L13" i="16"/>
  <c r="P13" i="16"/>
  <c r="T13" i="16"/>
  <c r="C14" i="16"/>
  <c r="G14" i="16"/>
  <c r="K14" i="16"/>
  <c r="O14" i="16"/>
  <c r="S14" i="16"/>
  <c r="W14" i="16"/>
  <c r="E16" i="16"/>
  <c r="I16" i="16"/>
  <c r="M16" i="16"/>
  <c r="Q16" i="16"/>
  <c r="U16" i="16"/>
  <c r="D17" i="16"/>
  <c r="H17" i="16"/>
  <c r="L17" i="16"/>
  <c r="P17" i="16"/>
  <c r="T17" i="16"/>
  <c r="X17" i="16"/>
  <c r="C18" i="16"/>
  <c r="G18" i="16"/>
  <c r="K18" i="16"/>
  <c r="O18" i="16"/>
  <c r="S18" i="16"/>
  <c r="W18" i="16"/>
  <c r="E20" i="16"/>
  <c r="I20" i="16"/>
  <c r="M20" i="16"/>
  <c r="Q20" i="16"/>
  <c r="U20" i="16"/>
  <c r="D21" i="16"/>
  <c r="H21" i="16"/>
  <c r="L21" i="16"/>
  <c r="P21" i="16"/>
  <c r="T21" i="16"/>
  <c r="X21" i="16"/>
  <c r="C22" i="16"/>
  <c r="G22" i="16"/>
  <c r="K22" i="16"/>
  <c r="O22" i="16"/>
  <c r="S22" i="16"/>
  <c r="W22" i="16"/>
  <c r="E24" i="16"/>
  <c r="I24" i="16"/>
  <c r="M24" i="16"/>
  <c r="Q24" i="16"/>
  <c r="U24" i="16"/>
  <c r="D25" i="16"/>
  <c r="H25" i="16"/>
  <c r="L25" i="16"/>
  <c r="P25" i="16"/>
  <c r="T25" i="16"/>
  <c r="X25" i="16"/>
  <c r="C26" i="16"/>
  <c r="G26" i="16"/>
  <c r="K26" i="16"/>
  <c r="O26" i="16"/>
  <c r="S26" i="16"/>
  <c r="W26" i="16"/>
  <c r="E28" i="16"/>
  <c r="I28" i="16"/>
  <c r="M28" i="16"/>
  <c r="Q28" i="16"/>
  <c r="U28" i="16"/>
  <c r="D29" i="16"/>
  <c r="H29" i="16"/>
  <c r="L29" i="16"/>
  <c r="P29" i="16"/>
  <c r="T29" i="16"/>
  <c r="X29" i="16"/>
  <c r="C30" i="16"/>
  <c r="G30" i="16"/>
  <c r="K30" i="16"/>
  <c r="O30" i="16"/>
  <c r="S30" i="16"/>
  <c r="W30" i="16"/>
  <c r="E32" i="16"/>
  <c r="I32" i="16"/>
  <c r="M32" i="16"/>
  <c r="Q32" i="16"/>
  <c r="U32" i="16"/>
  <c r="D33" i="16"/>
  <c r="H33" i="16"/>
  <c r="L33" i="16"/>
  <c r="P33" i="16"/>
  <c r="T33" i="16"/>
  <c r="X33" i="16"/>
  <c r="C34" i="16"/>
  <c r="G34" i="16"/>
  <c r="K34" i="16"/>
  <c r="O34" i="16"/>
  <c r="S34" i="16"/>
  <c r="W34" i="16"/>
  <c r="E36" i="16"/>
  <c r="I36" i="16"/>
  <c r="M36" i="16"/>
  <c r="Q36" i="16"/>
  <c r="U36" i="16"/>
  <c r="D37" i="16"/>
  <c r="H37" i="16"/>
  <c r="L37" i="16"/>
  <c r="P37" i="16"/>
  <c r="T37" i="16"/>
  <c r="X37" i="16"/>
  <c r="C38" i="16"/>
  <c r="G38" i="16"/>
  <c r="K38" i="16"/>
  <c r="O38" i="16"/>
  <c r="S38" i="16"/>
  <c r="W38" i="16"/>
  <c r="E40" i="16"/>
  <c r="I40" i="16"/>
  <c r="M40" i="16"/>
  <c r="Q40" i="16"/>
  <c r="U40" i="16"/>
  <c r="D41" i="16"/>
  <c r="H41" i="16"/>
  <c r="L41" i="16"/>
  <c r="P41" i="16"/>
  <c r="T41" i="16"/>
  <c r="X41" i="16"/>
  <c r="C42" i="16"/>
  <c r="G42" i="16"/>
  <c r="K42" i="16"/>
  <c r="O42" i="16"/>
  <c r="S42" i="16"/>
  <c r="W42" i="16"/>
  <c r="E44" i="16"/>
  <c r="I44" i="16"/>
  <c r="M44" i="16"/>
  <c r="Q44" i="16"/>
  <c r="U44" i="16"/>
  <c r="Y44" i="16"/>
  <c r="D45" i="16"/>
  <c r="H45" i="16"/>
  <c r="L45" i="16"/>
  <c r="P45" i="16"/>
  <c r="T45" i="16"/>
  <c r="X45" i="16"/>
  <c r="C46" i="16"/>
  <c r="G46" i="16"/>
  <c r="K46" i="16"/>
  <c r="O46" i="16"/>
  <c r="S46" i="16"/>
  <c r="W46" i="16"/>
  <c r="E48" i="16"/>
  <c r="I48" i="16"/>
  <c r="M48" i="16"/>
  <c r="Q48" i="16"/>
  <c r="U48" i="16"/>
  <c r="Y48" i="16"/>
  <c r="D49" i="16"/>
  <c r="H49" i="16"/>
  <c r="L49" i="16"/>
  <c r="P49" i="16"/>
  <c r="T49" i="16"/>
  <c r="X49" i="16"/>
  <c r="C50" i="16"/>
  <c r="G50" i="16"/>
  <c r="K50" i="16"/>
  <c r="O50" i="16"/>
  <c r="S50" i="16"/>
  <c r="W50" i="16"/>
  <c r="E52" i="16"/>
  <c r="I52" i="16"/>
  <c r="M52" i="16"/>
  <c r="Q52" i="16"/>
  <c r="U52" i="16"/>
  <c r="Y52" i="16"/>
  <c r="D53" i="16"/>
  <c r="H53" i="16"/>
  <c r="L53" i="16"/>
  <c r="P53" i="16"/>
  <c r="T53" i="16"/>
  <c r="X53" i="16"/>
  <c r="C54" i="16"/>
  <c r="G54" i="16"/>
  <c r="K54" i="16"/>
  <c r="O54" i="16"/>
  <c r="S54" i="16"/>
  <c r="W54" i="16"/>
  <c r="V56" i="16"/>
  <c r="R56" i="16"/>
  <c r="N56" i="16"/>
  <c r="J56" i="16"/>
  <c r="F56" i="16"/>
  <c r="E56" i="16"/>
  <c r="K56" i="16"/>
  <c r="P56" i="16"/>
  <c r="U56" i="16"/>
  <c r="D59" i="16"/>
  <c r="I59" i="16"/>
  <c r="N59" i="16"/>
  <c r="T59" i="16"/>
  <c r="Y59" i="16"/>
  <c r="E60" i="16"/>
  <c r="K60" i="16"/>
  <c r="P60" i="16"/>
  <c r="X63" i="16"/>
  <c r="T63" i="16"/>
  <c r="P63" i="16"/>
  <c r="L63" i="16"/>
  <c r="H63" i="16"/>
  <c r="D63" i="16"/>
  <c r="W63" i="16"/>
  <c r="S63" i="16"/>
  <c r="O63" i="16"/>
  <c r="K63" i="16"/>
  <c r="G63" i="16"/>
  <c r="C63" i="16"/>
  <c r="V63" i="16"/>
  <c r="R63" i="16"/>
  <c r="N63" i="16"/>
  <c r="J63" i="16"/>
  <c r="F63" i="16"/>
  <c r="B63" i="16"/>
  <c r="Q63" i="16"/>
  <c r="X67" i="16"/>
  <c r="T67" i="16"/>
  <c r="P67" i="16"/>
  <c r="L67" i="16"/>
  <c r="H67" i="16"/>
  <c r="D67" i="16"/>
  <c r="W67" i="16"/>
  <c r="S67" i="16"/>
  <c r="O67" i="16"/>
  <c r="K67" i="16"/>
  <c r="G67" i="16"/>
  <c r="C67" i="16"/>
  <c r="V67" i="16"/>
  <c r="R67" i="16"/>
  <c r="N67" i="16"/>
  <c r="J67" i="16"/>
  <c r="F67" i="16"/>
  <c r="B67" i="16"/>
  <c r="Q67" i="16"/>
  <c r="D6" i="16"/>
  <c r="H6" i="16"/>
  <c r="L6" i="16"/>
  <c r="P6" i="16"/>
  <c r="T6" i="16"/>
  <c r="E9" i="16"/>
  <c r="I9" i="16"/>
  <c r="M9" i="16"/>
  <c r="U9" i="16"/>
  <c r="D10" i="16"/>
  <c r="H10" i="16"/>
  <c r="L10" i="16"/>
  <c r="P10" i="16"/>
  <c r="T10" i="16"/>
  <c r="E13" i="16"/>
  <c r="I13" i="16"/>
  <c r="M13" i="16"/>
  <c r="Q13" i="16"/>
  <c r="U13" i="16"/>
  <c r="D14" i="16"/>
  <c r="H14" i="16"/>
  <c r="L14" i="16"/>
  <c r="P14" i="16"/>
  <c r="T14" i="16"/>
  <c r="E17" i="16"/>
  <c r="I17" i="16"/>
  <c r="M17" i="16"/>
  <c r="Q17" i="16"/>
  <c r="U17" i="16"/>
  <c r="D18" i="16"/>
  <c r="H18" i="16"/>
  <c r="L18" i="16"/>
  <c r="P18" i="16"/>
  <c r="T18" i="16"/>
  <c r="E21" i="16"/>
  <c r="I21" i="16"/>
  <c r="M21" i="16"/>
  <c r="Q21" i="16"/>
  <c r="U21" i="16"/>
  <c r="D22" i="16"/>
  <c r="H22" i="16"/>
  <c r="L22" i="16"/>
  <c r="P22" i="16"/>
  <c r="T22" i="16"/>
  <c r="E25" i="16"/>
  <c r="I25" i="16"/>
  <c r="M25" i="16"/>
  <c r="Q25" i="16"/>
  <c r="U25" i="16"/>
  <c r="D26" i="16"/>
  <c r="H26" i="16"/>
  <c r="L26" i="16"/>
  <c r="P26" i="16"/>
  <c r="T26" i="16"/>
  <c r="E29" i="16"/>
  <c r="I29" i="16"/>
  <c r="M29" i="16"/>
  <c r="Q29" i="16"/>
  <c r="U29" i="16"/>
  <c r="D30" i="16"/>
  <c r="H30" i="16"/>
  <c r="L30" i="16"/>
  <c r="P30" i="16"/>
  <c r="T30" i="16"/>
  <c r="E33" i="16"/>
  <c r="I33" i="16"/>
  <c r="M33" i="16"/>
  <c r="Q33" i="16"/>
  <c r="U33" i="16"/>
  <c r="D34" i="16"/>
  <c r="H34" i="16"/>
  <c r="L34" i="16"/>
  <c r="P34" i="16"/>
  <c r="T34" i="16"/>
  <c r="E37" i="16"/>
  <c r="I37" i="16"/>
  <c r="M37" i="16"/>
  <c r="Q37" i="16"/>
  <c r="U37" i="16"/>
  <c r="D38" i="16"/>
  <c r="H38" i="16"/>
  <c r="L38" i="16"/>
  <c r="P38" i="16"/>
  <c r="T38" i="16"/>
  <c r="E41" i="16"/>
  <c r="I41" i="16"/>
  <c r="M41" i="16"/>
  <c r="Q41" i="16"/>
  <c r="U41" i="16"/>
  <c r="D42" i="16"/>
  <c r="H42" i="16"/>
  <c r="L42" i="16"/>
  <c r="P42" i="16"/>
  <c r="T42" i="16"/>
  <c r="E45" i="16"/>
  <c r="I45" i="16"/>
  <c r="M45" i="16"/>
  <c r="Q45" i="16"/>
  <c r="U45" i="16"/>
  <c r="D46" i="16"/>
  <c r="H46" i="16"/>
  <c r="L46" i="16"/>
  <c r="P46" i="16"/>
  <c r="T46" i="16"/>
  <c r="N48" i="16"/>
  <c r="R48" i="16"/>
  <c r="E49" i="16"/>
  <c r="I49" i="16"/>
  <c r="M49" i="16"/>
  <c r="Q49" i="16"/>
  <c r="U49" i="16"/>
  <c r="D50" i="16"/>
  <c r="H50" i="16"/>
  <c r="L50" i="16"/>
  <c r="P50" i="16"/>
  <c r="T50" i="16"/>
  <c r="F52" i="16"/>
  <c r="J52" i="16"/>
  <c r="N52" i="16"/>
  <c r="R52" i="16"/>
  <c r="E53" i="16"/>
  <c r="I53" i="16"/>
  <c r="M53" i="16"/>
  <c r="Q53" i="16"/>
  <c r="U53" i="16"/>
  <c r="D54" i="16"/>
  <c r="H54" i="16"/>
  <c r="L54" i="16"/>
  <c r="P54" i="16"/>
  <c r="T54" i="16"/>
  <c r="B56" i="16"/>
  <c r="G56" i="16"/>
  <c r="L56" i="16"/>
  <c r="Q56" i="16"/>
  <c r="W56" i="16"/>
  <c r="E59" i="16"/>
  <c r="J59" i="16"/>
  <c r="P59" i="16"/>
  <c r="U59" i="16"/>
  <c r="W60" i="16"/>
  <c r="S60" i="16"/>
  <c r="V60" i="16"/>
  <c r="R60" i="16"/>
  <c r="N60" i="16"/>
  <c r="J60" i="16"/>
  <c r="F60" i="16"/>
  <c r="B60" i="16"/>
  <c r="G60" i="16"/>
  <c r="L60" i="16"/>
  <c r="Q60" i="16"/>
  <c r="Y60" i="16"/>
  <c r="E63" i="16"/>
  <c r="U63" i="16"/>
  <c r="E67" i="16"/>
  <c r="U67" i="16"/>
  <c r="Y71" i="16"/>
  <c r="E75" i="16"/>
  <c r="I75" i="16"/>
  <c r="M75" i="16"/>
  <c r="Q75" i="16"/>
  <c r="U75" i="16"/>
  <c r="Y75" i="16"/>
  <c r="E79" i="16"/>
  <c r="I79" i="16"/>
  <c r="M79" i="16"/>
  <c r="Q79" i="16"/>
  <c r="U79" i="16"/>
  <c r="Y79" i="16"/>
  <c r="E83" i="16"/>
  <c r="I83" i="16"/>
  <c r="M83" i="16"/>
  <c r="Q83" i="16"/>
  <c r="U83" i="16"/>
  <c r="Y83" i="16"/>
  <c r="E87" i="16"/>
  <c r="I87" i="16"/>
  <c r="M87" i="16"/>
  <c r="Q87" i="16"/>
  <c r="U87" i="16"/>
  <c r="Y87" i="16"/>
  <c r="E91" i="16"/>
  <c r="I91" i="16"/>
  <c r="M91" i="16"/>
  <c r="Q91" i="16"/>
  <c r="U91" i="16"/>
  <c r="Y91" i="16"/>
  <c r="E95" i="16"/>
  <c r="I95" i="16"/>
  <c r="M95" i="16"/>
  <c r="Q95" i="16"/>
  <c r="U95" i="16"/>
  <c r="Y95" i="16"/>
  <c r="E99" i="16"/>
  <c r="I99" i="16"/>
  <c r="M99" i="16"/>
  <c r="Q99" i="16"/>
  <c r="U99" i="16"/>
  <c r="Y99" i="16"/>
  <c r="E103" i="16"/>
  <c r="I103" i="16"/>
  <c r="M103" i="16"/>
  <c r="Q103" i="16"/>
  <c r="U103" i="16"/>
  <c r="Y103" i="16"/>
  <c r="E107" i="16"/>
  <c r="I107" i="16"/>
  <c r="M107" i="16"/>
  <c r="Q107" i="16"/>
  <c r="U107" i="16"/>
  <c r="Y107" i="16"/>
  <c r="X108" i="16"/>
  <c r="Q110" i="16"/>
  <c r="Y110" i="16"/>
  <c r="X114" i="16"/>
  <c r="T114" i="16"/>
  <c r="P114" i="16"/>
  <c r="L114" i="16"/>
  <c r="H114" i="16"/>
  <c r="D114" i="16"/>
  <c r="V114" i="16"/>
  <c r="R114" i="16"/>
  <c r="N114" i="16"/>
  <c r="J114" i="16"/>
  <c r="F114" i="16"/>
  <c r="B114" i="16"/>
  <c r="I114" i="16"/>
  <c r="Q114" i="16"/>
  <c r="Y114" i="16"/>
  <c r="X118" i="16"/>
  <c r="T118" i="16"/>
  <c r="P118" i="16"/>
  <c r="L118" i="16"/>
  <c r="H118" i="16"/>
  <c r="D118" i="16"/>
  <c r="V118" i="16"/>
  <c r="R118" i="16"/>
  <c r="N118" i="16"/>
  <c r="J118" i="16"/>
  <c r="F118" i="16"/>
  <c r="B118" i="16"/>
  <c r="I118" i="16"/>
  <c r="Q118" i="16"/>
  <c r="Y118" i="16"/>
  <c r="E124" i="16"/>
  <c r="U124" i="16"/>
  <c r="C62" i="16"/>
  <c r="G62" i="16"/>
  <c r="K62" i="16"/>
  <c r="O62" i="16"/>
  <c r="S62" i="16"/>
  <c r="W62" i="16"/>
  <c r="E64" i="16"/>
  <c r="I64" i="16"/>
  <c r="M64" i="16"/>
  <c r="Q64" i="16"/>
  <c r="U64" i="16"/>
  <c r="Y64" i="16"/>
  <c r="C66" i="16"/>
  <c r="G66" i="16"/>
  <c r="K66" i="16"/>
  <c r="O66" i="16"/>
  <c r="S66" i="16"/>
  <c r="W66" i="16"/>
  <c r="E68" i="16"/>
  <c r="I68" i="16"/>
  <c r="M68" i="16"/>
  <c r="Q68" i="16"/>
  <c r="U68" i="16"/>
  <c r="Y68" i="16"/>
  <c r="C70" i="16"/>
  <c r="G70" i="16"/>
  <c r="K70" i="16"/>
  <c r="O70" i="16"/>
  <c r="S70" i="16"/>
  <c r="W70" i="16"/>
  <c r="E72" i="16"/>
  <c r="I72" i="16"/>
  <c r="M72" i="16"/>
  <c r="Q72" i="16"/>
  <c r="U72" i="16"/>
  <c r="Y72" i="16"/>
  <c r="C74" i="16"/>
  <c r="G74" i="16"/>
  <c r="K74" i="16"/>
  <c r="O74" i="16"/>
  <c r="S74" i="16"/>
  <c r="W74" i="16"/>
  <c r="B75" i="16"/>
  <c r="F75" i="16"/>
  <c r="J75" i="16"/>
  <c r="N75" i="16"/>
  <c r="R75" i="16"/>
  <c r="V75" i="16"/>
  <c r="E76" i="16"/>
  <c r="I76" i="16"/>
  <c r="M76" i="16"/>
  <c r="Q76" i="16"/>
  <c r="U76" i="16"/>
  <c r="Y76" i="16"/>
  <c r="C78" i="16"/>
  <c r="G78" i="16"/>
  <c r="K78" i="16"/>
  <c r="O78" i="16"/>
  <c r="S78" i="16"/>
  <c r="W78" i="16"/>
  <c r="B79" i="16"/>
  <c r="F79" i="16"/>
  <c r="J79" i="16"/>
  <c r="N79" i="16"/>
  <c r="R79" i="16"/>
  <c r="V79" i="16"/>
  <c r="E80" i="16"/>
  <c r="I80" i="16"/>
  <c r="M80" i="16"/>
  <c r="Q80" i="16"/>
  <c r="U80" i="16"/>
  <c r="Y80" i="16"/>
  <c r="C82" i="16"/>
  <c r="G82" i="16"/>
  <c r="K82" i="16"/>
  <c r="O82" i="16"/>
  <c r="S82" i="16"/>
  <c r="W82" i="16"/>
  <c r="B83" i="16"/>
  <c r="F83" i="16"/>
  <c r="J83" i="16"/>
  <c r="N83" i="16"/>
  <c r="R83" i="16"/>
  <c r="V83" i="16"/>
  <c r="E84" i="16"/>
  <c r="I84" i="16"/>
  <c r="M84" i="16"/>
  <c r="Q84" i="16"/>
  <c r="U84" i="16"/>
  <c r="Y84" i="16"/>
  <c r="C86" i="16"/>
  <c r="G86" i="16"/>
  <c r="K86" i="16"/>
  <c r="O86" i="16"/>
  <c r="S86" i="16"/>
  <c r="W86" i="16"/>
  <c r="B87" i="16"/>
  <c r="F87" i="16"/>
  <c r="J87" i="16"/>
  <c r="N87" i="16"/>
  <c r="R87" i="16"/>
  <c r="V87" i="16"/>
  <c r="E88" i="16"/>
  <c r="I88" i="16"/>
  <c r="M88" i="16"/>
  <c r="Q88" i="16"/>
  <c r="U88" i="16"/>
  <c r="Y88" i="16"/>
  <c r="C90" i="16"/>
  <c r="G90" i="16"/>
  <c r="K90" i="16"/>
  <c r="O90" i="16"/>
  <c r="S90" i="16"/>
  <c r="W90" i="16"/>
  <c r="B91" i="16"/>
  <c r="F91" i="16"/>
  <c r="J91" i="16"/>
  <c r="N91" i="16"/>
  <c r="R91" i="16"/>
  <c r="V91" i="16"/>
  <c r="E92" i="16"/>
  <c r="I92" i="16"/>
  <c r="M92" i="16"/>
  <c r="Q92" i="16"/>
  <c r="U92" i="16"/>
  <c r="Y92" i="16"/>
  <c r="C94" i="16"/>
  <c r="G94" i="16"/>
  <c r="K94" i="16"/>
  <c r="O94" i="16"/>
  <c r="S94" i="16"/>
  <c r="W94" i="16"/>
  <c r="B95" i="16"/>
  <c r="F95" i="16"/>
  <c r="J95" i="16"/>
  <c r="N95" i="16"/>
  <c r="R95" i="16"/>
  <c r="V95" i="16"/>
  <c r="E96" i="16"/>
  <c r="I96" i="16"/>
  <c r="M96" i="16"/>
  <c r="Q96" i="16"/>
  <c r="U96" i="16"/>
  <c r="Y96" i="16"/>
  <c r="C98" i="16"/>
  <c r="G98" i="16"/>
  <c r="K98" i="16"/>
  <c r="O98" i="16"/>
  <c r="S98" i="16"/>
  <c r="W98" i="16"/>
  <c r="B99" i="16"/>
  <c r="F99" i="16"/>
  <c r="J99" i="16"/>
  <c r="N99" i="16"/>
  <c r="R99" i="16"/>
  <c r="V99" i="16"/>
  <c r="E100" i="16"/>
  <c r="I100" i="16"/>
  <c r="M100" i="16"/>
  <c r="Q100" i="16"/>
  <c r="U100" i="16"/>
  <c r="Y100" i="16"/>
  <c r="C102" i="16"/>
  <c r="G102" i="16"/>
  <c r="K102" i="16"/>
  <c r="O102" i="16"/>
  <c r="S102" i="16"/>
  <c r="W102" i="16"/>
  <c r="B103" i="16"/>
  <c r="F103" i="16"/>
  <c r="J103" i="16"/>
  <c r="N103" i="16"/>
  <c r="R103" i="16"/>
  <c r="V103" i="16"/>
  <c r="E104" i="16"/>
  <c r="I104" i="16"/>
  <c r="M104" i="16"/>
  <c r="Q104" i="16"/>
  <c r="U104" i="16"/>
  <c r="Y104" i="16"/>
  <c r="C106" i="16"/>
  <c r="G106" i="16"/>
  <c r="K106" i="16"/>
  <c r="O106" i="16"/>
  <c r="S106" i="16"/>
  <c r="W106" i="16"/>
  <c r="B107" i="16"/>
  <c r="F107" i="16"/>
  <c r="J107" i="16"/>
  <c r="N107" i="16"/>
  <c r="R107" i="16"/>
  <c r="V107" i="16"/>
  <c r="E108" i="16"/>
  <c r="I108" i="16"/>
  <c r="M108" i="16"/>
  <c r="Q108" i="16"/>
  <c r="U108" i="16"/>
  <c r="Y108" i="16"/>
  <c r="C110" i="16"/>
  <c r="K110" i="16"/>
  <c r="S110" i="16"/>
  <c r="C114" i="16"/>
  <c r="K114" i="16"/>
  <c r="S114" i="16"/>
  <c r="C118" i="16"/>
  <c r="K118" i="16"/>
  <c r="S118" i="16"/>
  <c r="I124" i="16"/>
  <c r="Y124" i="16"/>
  <c r="E57" i="16"/>
  <c r="I57" i="16"/>
  <c r="M57" i="16"/>
  <c r="Q57" i="16"/>
  <c r="U57" i="16"/>
  <c r="E61" i="16"/>
  <c r="I61" i="16"/>
  <c r="M61" i="16"/>
  <c r="Q61" i="16"/>
  <c r="U61" i="16"/>
  <c r="D62" i="16"/>
  <c r="H62" i="16"/>
  <c r="L62" i="16"/>
  <c r="P62" i="16"/>
  <c r="T62" i="16"/>
  <c r="X62" i="16"/>
  <c r="B64" i="16"/>
  <c r="F64" i="16"/>
  <c r="J64" i="16"/>
  <c r="N64" i="16"/>
  <c r="R64" i="16"/>
  <c r="V64" i="16"/>
  <c r="E65" i="16"/>
  <c r="I65" i="16"/>
  <c r="M65" i="16"/>
  <c r="Q65" i="16"/>
  <c r="U65" i="16"/>
  <c r="D66" i="16"/>
  <c r="H66" i="16"/>
  <c r="L66" i="16"/>
  <c r="P66" i="16"/>
  <c r="T66" i="16"/>
  <c r="X66" i="16"/>
  <c r="B68" i="16"/>
  <c r="F68" i="16"/>
  <c r="J68" i="16"/>
  <c r="N68" i="16"/>
  <c r="R68" i="16"/>
  <c r="V68" i="16"/>
  <c r="E69" i="16"/>
  <c r="I69" i="16"/>
  <c r="M69" i="16"/>
  <c r="Q69" i="16"/>
  <c r="U69" i="16"/>
  <c r="D70" i="16"/>
  <c r="H70" i="16"/>
  <c r="L70" i="16"/>
  <c r="P70" i="16"/>
  <c r="T70" i="16"/>
  <c r="X70" i="16"/>
  <c r="B72" i="16"/>
  <c r="F72" i="16"/>
  <c r="J72" i="16"/>
  <c r="N72" i="16"/>
  <c r="R72" i="16"/>
  <c r="V72" i="16"/>
  <c r="E73" i="16"/>
  <c r="I73" i="16"/>
  <c r="M73" i="16"/>
  <c r="Q73" i="16"/>
  <c r="U73" i="16"/>
  <c r="D74" i="16"/>
  <c r="H74" i="16"/>
  <c r="L74" i="16"/>
  <c r="P74" i="16"/>
  <c r="T74" i="16"/>
  <c r="X74" i="16"/>
  <c r="C75" i="16"/>
  <c r="G75" i="16"/>
  <c r="K75" i="16"/>
  <c r="O75" i="16"/>
  <c r="S75" i="16"/>
  <c r="W75" i="16"/>
  <c r="B76" i="16"/>
  <c r="F76" i="16"/>
  <c r="J76" i="16"/>
  <c r="N76" i="16"/>
  <c r="R76" i="16"/>
  <c r="V76" i="16"/>
  <c r="E77" i="16"/>
  <c r="I77" i="16"/>
  <c r="M77" i="16"/>
  <c r="Q77" i="16"/>
  <c r="U77" i="16"/>
  <c r="D78" i="16"/>
  <c r="H78" i="16"/>
  <c r="L78" i="16"/>
  <c r="P78" i="16"/>
  <c r="T78" i="16"/>
  <c r="X78" i="16"/>
  <c r="C79" i="16"/>
  <c r="G79" i="16"/>
  <c r="K79" i="16"/>
  <c r="O79" i="16"/>
  <c r="S79" i="16"/>
  <c r="W79" i="16"/>
  <c r="B80" i="16"/>
  <c r="F80" i="16"/>
  <c r="J80" i="16"/>
  <c r="N80" i="16"/>
  <c r="R80" i="16"/>
  <c r="V80" i="16"/>
  <c r="E81" i="16"/>
  <c r="I81" i="16"/>
  <c r="M81" i="16"/>
  <c r="Q81" i="16"/>
  <c r="U81" i="16"/>
  <c r="D82" i="16"/>
  <c r="H82" i="16"/>
  <c r="L82" i="16"/>
  <c r="P82" i="16"/>
  <c r="T82" i="16"/>
  <c r="X82" i="16"/>
  <c r="C83" i="16"/>
  <c r="G83" i="16"/>
  <c r="K83" i="16"/>
  <c r="O83" i="16"/>
  <c r="S83" i="16"/>
  <c r="W83" i="16"/>
  <c r="B84" i="16"/>
  <c r="F84" i="16"/>
  <c r="J84" i="16"/>
  <c r="N84" i="16"/>
  <c r="R84" i="16"/>
  <c r="V84" i="16"/>
  <c r="E85" i="16"/>
  <c r="I85" i="16"/>
  <c r="M85" i="16"/>
  <c r="Q85" i="16"/>
  <c r="U85" i="16"/>
  <c r="D86" i="16"/>
  <c r="H86" i="16"/>
  <c r="L86" i="16"/>
  <c r="P86" i="16"/>
  <c r="T86" i="16"/>
  <c r="X86" i="16"/>
  <c r="C87" i="16"/>
  <c r="G87" i="16"/>
  <c r="K87" i="16"/>
  <c r="O87" i="16"/>
  <c r="S87" i="16"/>
  <c r="W87" i="16"/>
  <c r="B88" i="16"/>
  <c r="F88" i="16"/>
  <c r="J88" i="16"/>
  <c r="N88" i="16"/>
  <c r="R88" i="16"/>
  <c r="V88" i="16"/>
  <c r="E89" i="16"/>
  <c r="I89" i="16"/>
  <c r="M89" i="16"/>
  <c r="Q89" i="16"/>
  <c r="U89" i="16"/>
  <c r="D90" i="16"/>
  <c r="H90" i="16"/>
  <c r="L90" i="16"/>
  <c r="P90" i="16"/>
  <c r="T90" i="16"/>
  <c r="X90" i="16"/>
  <c r="C91" i="16"/>
  <c r="G91" i="16"/>
  <c r="K91" i="16"/>
  <c r="O91" i="16"/>
  <c r="S91" i="16"/>
  <c r="W91" i="16"/>
  <c r="B92" i="16"/>
  <c r="F92" i="16"/>
  <c r="J92" i="16"/>
  <c r="N92" i="16"/>
  <c r="R92" i="16"/>
  <c r="V92" i="16"/>
  <c r="E93" i="16"/>
  <c r="I93" i="16"/>
  <c r="M93" i="16"/>
  <c r="Q93" i="16"/>
  <c r="U93" i="16"/>
  <c r="D94" i="16"/>
  <c r="H94" i="16"/>
  <c r="L94" i="16"/>
  <c r="P94" i="16"/>
  <c r="T94" i="16"/>
  <c r="X94" i="16"/>
  <c r="C95" i="16"/>
  <c r="G95" i="16"/>
  <c r="K95" i="16"/>
  <c r="O95" i="16"/>
  <c r="S95" i="16"/>
  <c r="W95" i="16"/>
  <c r="B96" i="16"/>
  <c r="F96" i="16"/>
  <c r="J96" i="16"/>
  <c r="N96" i="16"/>
  <c r="R96" i="16"/>
  <c r="V96" i="16"/>
  <c r="E97" i="16"/>
  <c r="I97" i="16"/>
  <c r="M97" i="16"/>
  <c r="Q97" i="16"/>
  <c r="U97" i="16"/>
  <c r="D98" i="16"/>
  <c r="H98" i="16"/>
  <c r="L98" i="16"/>
  <c r="P98" i="16"/>
  <c r="T98" i="16"/>
  <c r="X98" i="16"/>
  <c r="C99" i="16"/>
  <c r="G99" i="16"/>
  <c r="K99" i="16"/>
  <c r="O99" i="16"/>
  <c r="S99" i="16"/>
  <c r="W99" i="16"/>
  <c r="B100" i="16"/>
  <c r="F100" i="16"/>
  <c r="J100" i="16"/>
  <c r="N100" i="16"/>
  <c r="R100" i="16"/>
  <c r="V100" i="16"/>
  <c r="E101" i="16"/>
  <c r="I101" i="16"/>
  <c r="M101" i="16"/>
  <c r="Q101" i="16"/>
  <c r="U101" i="16"/>
  <c r="D102" i="16"/>
  <c r="H102" i="16"/>
  <c r="L102" i="16"/>
  <c r="P102" i="16"/>
  <c r="T102" i="16"/>
  <c r="X102" i="16"/>
  <c r="C103" i="16"/>
  <c r="G103" i="16"/>
  <c r="K103" i="16"/>
  <c r="O103" i="16"/>
  <c r="S103" i="16"/>
  <c r="W103" i="16"/>
  <c r="B104" i="16"/>
  <c r="F104" i="16"/>
  <c r="J104" i="16"/>
  <c r="N104" i="16"/>
  <c r="R104" i="16"/>
  <c r="V104" i="16"/>
  <c r="E105" i="16"/>
  <c r="I105" i="16"/>
  <c r="M105" i="16"/>
  <c r="Q105" i="16"/>
  <c r="U105" i="16"/>
  <c r="D106" i="16"/>
  <c r="H106" i="16"/>
  <c r="L106" i="16"/>
  <c r="P106" i="16"/>
  <c r="T106" i="16"/>
  <c r="X106" i="16"/>
  <c r="C107" i="16"/>
  <c r="G107" i="16"/>
  <c r="K107" i="16"/>
  <c r="O107" i="16"/>
  <c r="S107" i="16"/>
  <c r="W107" i="16"/>
  <c r="B108" i="16"/>
  <c r="F108" i="16"/>
  <c r="J108" i="16"/>
  <c r="N108" i="16"/>
  <c r="R108" i="16"/>
  <c r="V108" i="16"/>
  <c r="E109" i="16"/>
  <c r="I109" i="16"/>
  <c r="M109" i="16"/>
  <c r="Q109" i="16"/>
  <c r="U109" i="16"/>
  <c r="E110" i="16"/>
  <c r="M110" i="16"/>
  <c r="V112" i="16"/>
  <c r="R112" i="16"/>
  <c r="N112" i="16"/>
  <c r="J112" i="16"/>
  <c r="F112" i="16"/>
  <c r="B112" i="16"/>
  <c r="X112" i="16"/>
  <c r="T112" i="16"/>
  <c r="P112" i="16"/>
  <c r="L112" i="16"/>
  <c r="H112" i="16"/>
  <c r="D112" i="16"/>
  <c r="I112" i="16"/>
  <c r="Q112" i="16"/>
  <c r="Y112" i="16"/>
  <c r="E114" i="16"/>
  <c r="M114" i="16"/>
  <c r="U114" i="16"/>
  <c r="V116" i="16"/>
  <c r="R116" i="16"/>
  <c r="N116" i="16"/>
  <c r="J116" i="16"/>
  <c r="F116" i="16"/>
  <c r="B116" i="16"/>
  <c r="X116" i="16"/>
  <c r="T116" i="16"/>
  <c r="P116" i="16"/>
  <c r="L116" i="16"/>
  <c r="H116" i="16"/>
  <c r="D116" i="16"/>
  <c r="I116" i="16"/>
  <c r="Q116" i="16"/>
  <c r="Y116" i="16"/>
  <c r="E118" i="16"/>
  <c r="M118" i="16"/>
  <c r="U118" i="16"/>
  <c r="V120" i="16"/>
  <c r="R120" i="16"/>
  <c r="N120" i="16"/>
  <c r="J120" i="16"/>
  <c r="F120" i="16"/>
  <c r="B120" i="16"/>
  <c r="X120" i="16"/>
  <c r="T120" i="16"/>
  <c r="P120" i="16"/>
  <c r="L120" i="16"/>
  <c r="H120" i="16"/>
  <c r="D120" i="16"/>
  <c r="W120" i="16"/>
  <c r="S120" i="16"/>
  <c r="O120" i="16"/>
  <c r="K120" i="16"/>
  <c r="G120" i="16"/>
  <c r="M120" i="16"/>
  <c r="E62" i="16"/>
  <c r="I62" i="16"/>
  <c r="M62" i="16"/>
  <c r="Q62" i="16"/>
  <c r="U62" i="16"/>
  <c r="C64" i="16"/>
  <c r="G64" i="16"/>
  <c r="K64" i="16"/>
  <c r="O64" i="16"/>
  <c r="S64" i="16"/>
  <c r="E66" i="16"/>
  <c r="I66" i="16"/>
  <c r="M66" i="16"/>
  <c r="Q66" i="16"/>
  <c r="U66" i="16"/>
  <c r="O68" i="16"/>
  <c r="S68" i="16"/>
  <c r="E70" i="16"/>
  <c r="I70" i="16"/>
  <c r="M70" i="16"/>
  <c r="Q70" i="16"/>
  <c r="U70" i="16"/>
  <c r="C72" i="16"/>
  <c r="G72" i="16"/>
  <c r="K72" i="16"/>
  <c r="O72" i="16"/>
  <c r="S72" i="16"/>
  <c r="E74" i="16"/>
  <c r="I74" i="16"/>
  <c r="M74" i="16"/>
  <c r="Q74" i="16"/>
  <c r="U74" i="16"/>
  <c r="D75" i="16"/>
  <c r="H75" i="16"/>
  <c r="L75" i="16"/>
  <c r="P75" i="16"/>
  <c r="T75" i="16"/>
  <c r="C76" i="16"/>
  <c r="G76" i="16"/>
  <c r="K76" i="16"/>
  <c r="O76" i="16"/>
  <c r="S76" i="16"/>
  <c r="E78" i="16"/>
  <c r="I78" i="16"/>
  <c r="M78" i="16"/>
  <c r="Q78" i="16"/>
  <c r="U78" i="16"/>
  <c r="D79" i="16"/>
  <c r="H79" i="16"/>
  <c r="L79" i="16"/>
  <c r="P79" i="16"/>
  <c r="T79" i="16"/>
  <c r="C80" i="16"/>
  <c r="G80" i="16"/>
  <c r="K80" i="16"/>
  <c r="O80" i="16"/>
  <c r="S80" i="16"/>
  <c r="E82" i="16"/>
  <c r="I82" i="16"/>
  <c r="M82" i="16"/>
  <c r="Q82" i="16"/>
  <c r="U82" i="16"/>
  <c r="D83" i="16"/>
  <c r="H83" i="16"/>
  <c r="L83" i="16"/>
  <c r="P83" i="16"/>
  <c r="T83" i="16"/>
  <c r="C84" i="16"/>
  <c r="G84" i="16"/>
  <c r="K84" i="16"/>
  <c r="O84" i="16"/>
  <c r="S84" i="16"/>
  <c r="E86" i="16"/>
  <c r="I86" i="16"/>
  <c r="M86" i="16"/>
  <c r="Q86" i="16"/>
  <c r="U86" i="16"/>
  <c r="D87" i="16"/>
  <c r="H87" i="16"/>
  <c r="L87" i="16"/>
  <c r="P87" i="16"/>
  <c r="T87" i="16"/>
  <c r="C88" i="16"/>
  <c r="G88" i="16"/>
  <c r="K88" i="16"/>
  <c r="O88" i="16"/>
  <c r="S88" i="16"/>
  <c r="E90" i="16"/>
  <c r="I90" i="16"/>
  <c r="M90" i="16"/>
  <c r="Q90" i="16"/>
  <c r="U90" i="16"/>
  <c r="D91" i="16"/>
  <c r="H91" i="16"/>
  <c r="L91" i="16"/>
  <c r="P91" i="16"/>
  <c r="T91" i="16"/>
  <c r="C92" i="16"/>
  <c r="G92" i="16"/>
  <c r="K92" i="16"/>
  <c r="O92" i="16"/>
  <c r="S92" i="16"/>
  <c r="E94" i="16"/>
  <c r="I94" i="16"/>
  <c r="M94" i="16"/>
  <c r="Q94" i="16"/>
  <c r="U94" i="16"/>
  <c r="D95" i="16"/>
  <c r="H95" i="16"/>
  <c r="L95" i="16"/>
  <c r="P95" i="16"/>
  <c r="T95" i="16"/>
  <c r="C96" i="16"/>
  <c r="G96" i="16"/>
  <c r="K96" i="16"/>
  <c r="O96" i="16"/>
  <c r="S96" i="16"/>
  <c r="E98" i="16"/>
  <c r="I98" i="16"/>
  <c r="M98" i="16"/>
  <c r="Q98" i="16"/>
  <c r="U98" i="16"/>
  <c r="D99" i="16"/>
  <c r="H99" i="16"/>
  <c r="L99" i="16"/>
  <c r="P99" i="16"/>
  <c r="T99" i="16"/>
  <c r="C100" i="16"/>
  <c r="G100" i="16"/>
  <c r="K100" i="16"/>
  <c r="O100" i="16"/>
  <c r="S100" i="16"/>
  <c r="E102" i="16"/>
  <c r="I102" i="16"/>
  <c r="M102" i="16"/>
  <c r="Q102" i="16"/>
  <c r="U102" i="16"/>
  <c r="D103" i="16"/>
  <c r="H103" i="16"/>
  <c r="L103" i="16"/>
  <c r="P103" i="16"/>
  <c r="T103" i="16"/>
  <c r="C104" i="16"/>
  <c r="G104" i="16"/>
  <c r="K104" i="16"/>
  <c r="O104" i="16"/>
  <c r="S104" i="16"/>
  <c r="E106" i="16"/>
  <c r="I106" i="16"/>
  <c r="M106" i="16"/>
  <c r="Q106" i="16"/>
  <c r="U106" i="16"/>
  <c r="D107" i="16"/>
  <c r="H107" i="16"/>
  <c r="L107" i="16"/>
  <c r="P107" i="16"/>
  <c r="T107" i="16"/>
  <c r="C108" i="16"/>
  <c r="G108" i="16"/>
  <c r="K108" i="16"/>
  <c r="O108" i="16"/>
  <c r="S108" i="16"/>
  <c r="X110" i="16"/>
  <c r="T110" i="16"/>
  <c r="P110" i="16"/>
  <c r="L110" i="16"/>
  <c r="H110" i="16"/>
  <c r="D110" i="16"/>
  <c r="V110" i="16"/>
  <c r="R110" i="16"/>
  <c r="N110" i="16"/>
  <c r="J110" i="16"/>
  <c r="F110" i="16"/>
  <c r="G110" i="16"/>
  <c r="O110" i="16"/>
  <c r="W110" i="16"/>
  <c r="G114" i="16"/>
  <c r="O114" i="16"/>
  <c r="W114" i="16"/>
  <c r="G118" i="16"/>
  <c r="O118" i="16"/>
  <c r="W118" i="16"/>
  <c r="V124" i="16"/>
  <c r="R124" i="16"/>
  <c r="N124" i="16"/>
  <c r="J124" i="16"/>
  <c r="F124" i="16"/>
  <c r="B124" i="16"/>
  <c r="X124" i="16"/>
  <c r="T124" i="16"/>
  <c r="P124" i="16"/>
  <c r="L124" i="16"/>
  <c r="H124" i="16"/>
  <c r="D124" i="16"/>
  <c r="W124" i="16"/>
  <c r="S124" i="16"/>
  <c r="O124" i="16"/>
  <c r="K124" i="16"/>
  <c r="G124" i="16"/>
  <c r="C124" i="16"/>
  <c r="Q124" i="16"/>
  <c r="E122" i="16"/>
  <c r="I122" i="16"/>
  <c r="M122" i="16"/>
  <c r="Q122" i="16"/>
  <c r="U122" i="16"/>
  <c r="Y122" i="16"/>
  <c r="E126" i="16"/>
  <c r="I126" i="16"/>
  <c r="M126" i="16"/>
  <c r="Q126" i="16"/>
  <c r="U126" i="16"/>
  <c r="Y126" i="16"/>
  <c r="C128" i="16"/>
  <c r="G128" i="16"/>
  <c r="K128" i="16"/>
  <c r="O128" i="16"/>
  <c r="S128" i="16"/>
  <c r="W128" i="16"/>
  <c r="E130" i="16"/>
  <c r="I130" i="16"/>
  <c r="M130" i="16"/>
  <c r="Q130" i="16"/>
  <c r="U130" i="16"/>
  <c r="Y130" i="16"/>
  <c r="C132" i="16"/>
  <c r="G132" i="16"/>
  <c r="K132" i="16"/>
  <c r="O132" i="16"/>
  <c r="S132" i="16"/>
  <c r="W132" i="16"/>
  <c r="E134" i="16"/>
  <c r="I134" i="16"/>
  <c r="M134" i="16"/>
  <c r="Q134" i="16"/>
  <c r="U134" i="16"/>
  <c r="Y134" i="16"/>
  <c r="C136" i="16"/>
  <c r="G136" i="16"/>
  <c r="K136" i="16"/>
  <c r="O136" i="16"/>
  <c r="S136" i="16"/>
  <c r="W136" i="16"/>
  <c r="E148" i="16"/>
  <c r="M148" i="16"/>
  <c r="U148" i="16"/>
  <c r="X150" i="16"/>
  <c r="T150" i="16"/>
  <c r="P150" i="16"/>
  <c r="L150" i="16"/>
  <c r="H150" i="16"/>
  <c r="D150" i="16"/>
  <c r="V150" i="16"/>
  <c r="R150" i="16"/>
  <c r="N150" i="16"/>
  <c r="J150" i="16"/>
  <c r="F150" i="16"/>
  <c r="B150" i="16"/>
  <c r="I150" i="16"/>
  <c r="Q150" i="16"/>
  <c r="Y150" i="16"/>
  <c r="E152" i="16"/>
  <c r="M152" i="16"/>
  <c r="U152" i="16"/>
  <c r="X154" i="16"/>
  <c r="T154" i="16"/>
  <c r="P154" i="16"/>
  <c r="L154" i="16"/>
  <c r="H154" i="16"/>
  <c r="D154" i="16"/>
  <c r="V154" i="16"/>
  <c r="R154" i="16"/>
  <c r="N154" i="16"/>
  <c r="J154" i="16"/>
  <c r="F154" i="16"/>
  <c r="B154" i="16"/>
  <c r="I154" i="16"/>
  <c r="Q154" i="16"/>
  <c r="Y154" i="16"/>
  <c r="E156" i="16"/>
  <c r="M156" i="16"/>
  <c r="U156" i="16"/>
  <c r="X158" i="16"/>
  <c r="T158" i="16"/>
  <c r="P158" i="16"/>
  <c r="L158" i="16"/>
  <c r="H158" i="16"/>
  <c r="D158" i="16"/>
  <c r="V158" i="16"/>
  <c r="R158" i="16"/>
  <c r="N158" i="16"/>
  <c r="J158" i="16"/>
  <c r="F158" i="16"/>
  <c r="B158" i="16"/>
  <c r="I158" i="16"/>
  <c r="Q158" i="16"/>
  <c r="Y158" i="16"/>
  <c r="X162" i="16"/>
  <c r="T162" i="16"/>
  <c r="P162" i="16"/>
  <c r="L162" i="16"/>
  <c r="H162" i="16"/>
  <c r="D162" i="16"/>
  <c r="W162" i="16"/>
  <c r="S162" i="16"/>
  <c r="O162" i="16"/>
  <c r="K162" i="16"/>
  <c r="G162" i="16"/>
  <c r="C162" i="16"/>
  <c r="V162" i="16"/>
  <c r="R162" i="16"/>
  <c r="N162" i="16"/>
  <c r="J162" i="16"/>
  <c r="F162" i="16"/>
  <c r="B162" i="16"/>
  <c r="Q162" i="16"/>
  <c r="I166" i="16"/>
  <c r="Y166" i="16"/>
  <c r="X170" i="16"/>
  <c r="T170" i="16"/>
  <c r="P170" i="16"/>
  <c r="L170" i="16"/>
  <c r="H170" i="16"/>
  <c r="D170" i="16"/>
  <c r="W170" i="16"/>
  <c r="S170" i="16"/>
  <c r="O170" i="16"/>
  <c r="K170" i="16"/>
  <c r="G170" i="16"/>
  <c r="C170" i="16"/>
  <c r="V170" i="16"/>
  <c r="R170" i="16"/>
  <c r="N170" i="16"/>
  <c r="J170" i="16"/>
  <c r="F170" i="16"/>
  <c r="B170" i="16"/>
  <c r="Q170" i="16"/>
  <c r="I174" i="16"/>
  <c r="Y174" i="16"/>
  <c r="X178" i="16"/>
  <c r="T178" i="16"/>
  <c r="P178" i="16"/>
  <c r="L178" i="16"/>
  <c r="H178" i="16"/>
  <c r="D178" i="16"/>
  <c r="W178" i="16"/>
  <c r="S178" i="16"/>
  <c r="O178" i="16"/>
  <c r="K178" i="16"/>
  <c r="G178" i="16"/>
  <c r="C178" i="16"/>
  <c r="V178" i="16"/>
  <c r="R178" i="16"/>
  <c r="N178" i="16"/>
  <c r="J178" i="16"/>
  <c r="F178" i="16"/>
  <c r="B178" i="16"/>
  <c r="Q178" i="16"/>
  <c r="I182" i="16"/>
  <c r="Y182" i="16"/>
  <c r="X186" i="16"/>
  <c r="T186" i="16"/>
  <c r="P186" i="16"/>
  <c r="L186" i="16"/>
  <c r="H186" i="16"/>
  <c r="D186" i="16"/>
  <c r="W186" i="16"/>
  <c r="S186" i="16"/>
  <c r="O186" i="16"/>
  <c r="K186" i="16"/>
  <c r="G186" i="16"/>
  <c r="C186" i="16"/>
  <c r="V186" i="16"/>
  <c r="R186" i="16"/>
  <c r="N186" i="16"/>
  <c r="J186" i="16"/>
  <c r="F186" i="16"/>
  <c r="B186" i="16"/>
  <c r="Q186" i="16"/>
  <c r="I190" i="16"/>
  <c r="Y190" i="16"/>
  <c r="E111" i="16"/>
  <c r="I111" i="16"/>
  <c r="M111" i="16"/>
  <c r="Q111" i="16"/>
  <c r="U111" i="16"/>
  <c r="Y111" i="16"/>
  <c r="C113" i="16"/>
  <c r="G113" i="16"/>
  <c r="K113" i="16"/>
  <c r="O113" i="16"/>
  <c r="S113" i="16"/>
  <c r="W113" i="16"/>
  <c r="E115" i="16"/>
  <c r="I115" i="16"/>
  <c r="M115" i="16"/>
  <c r="Q115" i="16"/>
  <c r="U115" i="16"/>
  <c r="Y115" i="16"/>
  <c r="C117" i="16"/>
  <c r="G117" i="16"/>
  <c r="K117" i="16"/>
  <c r="O117" i="16"/>
  <c r="S117" i="16"/>
  <c r="W117" i="16"/>
  <c r="E119" i="16"/>
  <c r="I119" i="16"/>
  <c r="M119" i="16"/>
  <c r="Q119" i="16"/>
  <c r="U119" i="16"/>
  <c r="Y119" i="16"/>
  <c r="C121" i="16"/>
  <c r="G121" i="16"/>
  <c r="K121" i="16"/>
  <c r="O121" i="16"/>
  <c r="S121" i="16"/>
  <c r="W121" i="16"/>
  <c r="B122" i="16"/>
  <c r="F122" i="16"/>
  <c r="J122" i="16"/>
  <c r="N122" i="16"/>
  <c r="R122" i="16"/>
  <c r="V122" i="16"/>
  <c r="E123" i="16"/>
  <c r="I123" i="16"/>
  <c r="M123" i="16"/>
  <c r="Q123" i="16"/>
  <c r="U123" i="16"/>
  <c r="Y123" i="16"/>
  <c r="C125" i="16"/>
  <c r="G125" i="16"/>
  <c r="K125" i="16"/>
  <c r="O125" i="16"/>
  <c r="S125" i="16"/>
  <c r="W125" i="16"/>
  <c r="B126" i="16"/>
  <c r="F126" i="16"/>
  <c r="J126" i="16"/>
  <c r="N126" i="16"/>
  <c r="R126" i="16"/>
  <c r="V126" i="16"/>
  <c r="E127" i="16"/>
  <c r="I127" i="16"/>
  <c r="M127" i="16"/>
  <c r="Q127" i="16"/>
  <c r="U127" i="16"/>
  <c r="Y127" i="16"/>
  <c r="D128" i="16"/>
  <c r="H128" i="16"/>
  <c r="L128" i="16"/>
  <c r="P128" i="16"/>
  <c r="T128" i="16"/>
  <c r="X128" i="16"/>
  <c r="C129" i="16"/>
  <c r="G129" i="16"/>
  <c r="K129" i="16"/>
  <c r="O129" i="16"/>
  <c r="S129" i="16"/>
  <c r="W129" i="16"/>
  <c r="B130" i="16"/>
  <c r="F130" i="16"/>
  <c r="J130" i="16"/>
  <c r="N130" i="16"/>
  <c r="R130" i="16"/>
  <c r="V130" i="16"/>
  <c r="E131" i="16"/>
  <c r="I131" i="16"/>
  <c r="M131" i="16"/>
  <c r="Q131" i="16"/>
  <c r="U131" i="16"/>
  <c r="Y131" i="16"/>
  <c r="D132" i="16"/>
  <c r="H132" i="16"/>
  <c r="L132" i="16"/>
  <c r="P132" i="16"/>
  <c r="T132" i="16"/>
  <c r="X132" i="16"/>
  <c r="C133" i="16"/>
  <c r="G133" i="16"/>
  <c r="K133" i="16"/>
  <c r="O133" i="16"/>
  <c r="S133" i="16"/>
  <c r="W133" i="16"/>
  <c r="B134" i="16"/>
  <c r="F134" i="16"/>
  <c r="J134" i="16"/>
  <c r="N134" i="16"/>
  <c r="R134" i="16"/>
  <c r="V134" i="16"/>
  <c r="E135" i="16"/>
  <c r="I135" i="16"/>
  <c r="M135" i="16"/>
  <c r="Q135" i="16"/>
  <c r="U135" i="16"/>
  <c r="D136" i="16"/>
  <c r="H136" i="16"/>
  <c r="L136" i="16"/>
  <c r="P136" i="16"/>
  <c r="T136" i="16"/>
  <c r="Y136" i="16"/>
  <c r="E138" i="16"/>
  <c r="M138" i="16"/>
  <c r="V140" i="16"/>
  <c r="R140" i="16"/>
  <c r="N140" i="16"/>
  <c r="J140" i="16"/>
  <c r="F140" i="16"/>
  <c r="B140" i="16"/>
  <c r="X140" i="16"/>
  <c r="T140" i="16"/>
  <c r="P140" i="16"/>
  <c r="L140" i="16"/>
  <c r="H140" i="16"/>
  <c r="D140" i="16"/>
  <c r="I140" i="16"/>
  <c r="Q140" i="16"/>
  <c r="Y140" i="16"/>
  <c r="E142" i="16"/>
  <c r="M142" i="16"/>
  <c r="V144" i="16"/>
  <c r="R144" i="16"/>
  <c r="N144" i="16"/>
  <c r="J144" i="16"/>
  <c r="F144" i="16"/>
  <c r="B144" i="16"/>
  <c r="X144" i="16"/>
  <c r="T144" i="16"/>
  <c r="P144" i="16"/>
  <c r="L144" i="16"/>
  <c r="H144" i="16"/>
  <c r="D144" i="16"/>
  <c r="I144" i="16"/>
  <c r="Q144" i="16"/>
  <c r="Y144" i="16"/>
  <c r="E146" i="16"/>
  <c r="M146" i="16"/>
  <c r="G148" i="16"/>
  <c r="O148" i="16"/>
  <c r="C150" i="16"/>
  <c r="K150" i="16"/>
  <c r="S150" i="16"/>
  <c r="G152" i="16"/>
  <c r="O152" i="16"/>
  <c r="C154" i="16"/>
  <c r="K154" i="16"/>
  <c r="S154" i="16"/>
  <c r="G156" i="16"/>
  <c r="O156" i="16"/>
  <c r="C158" i="16"/>
  <c r="K158" i="16"/>
  <c r="S158" i="16"/>
  <c r="E170" i="16"/>
  <c r="U170" i="16"/>
  <c r="E178" i="16"/>
  <c r="U178" i="16"/>
  <c r="E128" i="16"/>
  <c r="I128" i="16"/>
  <c r="M128" i="16"/>
  <c r="Q128" i="16"/>
  <c r="U128" i="16"/>
  <c r="Y128" i="16"/>
  <c r="E132" i="16"/>
  <c r="I132" i="16"/>
  <c r="M132" i="16"/>
  <c r="Q132" i="16"/>
  <c r="U132" i="16"/>
  <c r="Y132" i="16"/>
  <c r="E136" i="16"/>
  <c r="I136" i="16"/>
  <c r="M136" i="16"/>
  <c r="Q136" i="16"/>
  <c r="U136" i="16"/>
  <c r="V148" i="16"/>
  <c r="R148" i="16"/>
  <c r="N148" i="16"/>
  <c r="J148" i="16"/>
  <c r="F148" i="16"/>
  <c r="B148" i="16"/>
  <c r="X148" i="16"/>
  <c r="T148" i="16"/>
  <c r="P148" i="16"/>
  <c r="L148" i="16"/>
  <c r="H148" i="16"/>
  <c r="D148" i="16"/>
  <c r="I148" i="16"/>
  <c r="Q148" i="16"/>
  <c r="Y148" i="16"/>
  <c r="V152" i="16"/>
  <c r="R152" i="16"/>
  <c r="N152" i="16"/>
  <c r="J152" i="16"/>
  <c r="F152" i="16"/>
  <c r="B152" i="16"/>
  <c r="X152" i="16"/>
  <c r="T152" i="16"/>
  <c r="P152" i="16"/>
  <c r="L152" i="16"/>
  <c r="H152" i="16"/>
  <c r="D152" i="16"/>
  <c r="I152" i="16"/>
  <c r="Q152" i="16"/>
  <c r="Y152" i="16"/>
  <c r="V156" i="16"/>
  <c r="R156" i="16"/>
  <c r="N156" i="16"/>
  <c r="J156" i="16"/>
  <c r="F156" i="16"/>
  <c r="B156" i="16"/>
  <c r="X156" i="16"/>
  <c r="T156" i="16"/>
  <c r="P156" i="16"/>
  <c r="L156" i="16"/>
  <c r="H156" i="16"/>
  <c r="D156" i="16"/>
  <c r="I156" i="16"/>
  <c r="Q156" i="16"/>
  <c r="Y156" i="16"/>
  <c r="X166" i="16"/>
  <c r="T166" i="16"/>
  <c r="P166" i="16"/>
  <c r="L166" i="16"/>
  <c r="H166" i="16"/>
  <c r="D166" i="16"/>
  <c r="W166" i="16"/>
  <c r="S166" i="16"/>
  <c r="O166" i="16"/>
  <c r="K166" i="16"/>
  <c r="G166" i="16"/>
  <c r="C166" i="16"/>
  <c r="V166" i="16"/>
  <c r="R166" i="16"/>
  <c r="N166" i="16"/>
  <c r="J166" i="16"/>
  <c r="F166" i="16"/>
  <c r="B166" i="16"/>
  <c r="Q166" i="16"/>
  <c r="X174" i="16"/>
  <c r="T174" i="16"/>
  <c r="P174" i="16"/>
  <c r="L174" i="16"/>
  <c r="H174" i="16"/>
  <c r="D174" i="16"/>
  <c r="W174" i="16"/>
  <c r="S174" i="16"/>
  <c r="O174" i="16"/>
  <c r="K174" i="16"/>
  <c r="G174" i="16"/>
  <c r="C174" i="16"/>
  <c r="V174" i="16"/>
  <c r="R174" i="16"/>
  <c r="N174" i="16"/>
  <c r="J174" i="16"/>
  <c r="F174" i="16"/>
  <c r="B174" i="16"/>
  <c r="Q174" i="16"/>
  <c r="X182" i="16"/>
  <c r="T182" i="16"/>
  <c r="P182" i="16"/>
  <c r="L182" i="16"/>
  <c r="H182" i="16"/>
  <c r="D182" i="16"/>
  <c r="W182" i="16"/>
  <c r="S182" i="16"/>
  <c r="O182" i="16"/>
  <c r="K182" i="16"/>
  <c r="G182" i="16"/>
  <c r="C182" i="16"/>
  <c r="V182" i="16"/>
  <c r="R182" i="16"/>
  <c r="N182" i="16"/>
  <c r="J182" i="16"/>
  <c r="F182" i="16"/>
  <c r="B182" i="16"/>
  <c r="Q182" i="16"/>
  <c r="X190" i="16"/>
  <c r="T190" i="16"/>
  <c r="P190" i="16"/>
  <c r="L190" i="16"/>
  <c r="H190" i="16"/>
  <c r="D190" i="16"/>
  <c r="W190" i="16"/>
  <c r="S190" i="16"/>
  <c r="O190" i="16"/>
  <c r="K190" i="16"/>
  <c r="G190" i="16"/>
  <c r="C190" i="16"/>
  <c r="V190" i="16"/>
  <c r="R190" i="16"/>
  <c r="N190" i="16"/>
  <c r="J190" i="16"/>
  <c r="F190" i="16"/>
  <c r="B190" i="16"/>
  <c r="Q190" i="16"/>
  <c r="C111" i="16"/>
  <c r="G111" i="16"/>
  <c r="K111" i="16"/>
  <c r="O111" i="16"/>
  <c r="S111" i="16"/>
  <c r="E113" i="16"/>
  <c r="I113" i="16"/>
  <c r="M113" i="16"/>
  <c r="Q113" i="16"/>
  <c r="U113" i="16"/>
  <c r="C115" i="16"/>
  <c r="G115" i="16"/>
  <c r="K115" i="16"/>
  <c r="O115" i="16"/>
  <c r="S115" i="16"/>
  <c r="E117" i="16"/>
  <c r="I117" i="16"/>
  <c r="M117" i="16"/>
  <c r="Q117" i="16"/>
  <c r="U117" i="16"/>
  <c r="C119" i="16"/>
  <c r="G119" i="16"/>
  <c r="K119" i="16"/>
  <c r="O119" i="16"/>
  <c r="S119" i="16"/>
  <c r="E121" i="16"/>
  <c r="I121" i="16"/>
  <c r="M121" i="16"/>
  <c r="Q121" i="16"/>
  <c r="U121" i="16"/>
  <c r="D122" i="16"/>
  <c r="H122" i="16"/>
  <c r="L122" i="16"/>
  <c r="P122" i="16"/>
  <c r="T122" i="16"/>
  <c r="C123" i="16"/>
  <c r="G123" i="16"/>
  <c r="K123" i="16"/>
  <c r="O123" i="16"/>
  <c r="S123" i="16"/>
  <c r="E125" i="16"/>
  <c r="I125" i="16"/>
  <c r="M125" i="16"/>
  <c r="Q125" i="16"/>
  <c r="U125" i="16"/>
  <c r="D126" i="16"/>
  <c r="H126" i="16"/>
  <c r="L126" i="16"/>
  <c r="P126" i="16"/>
  <c r="T126" i="16"/>
  <c r="C127" i="16"/>
  <c r="G127" i="16"/>
  <c r="K127" i="16"/>
  <c r="O127" i="16"/>
  <c r="S127" i="16"/>
  <c r="B128" i="16"/>
  <c r="F128" i="16"/>
  <c r="J128" i="16"/>
  <c r="N128" i="16"/>
  <c r="R128" i="16"/>
  <c r="E129" i="16"/>
  <c r="I129" i="16"/>
  <c r="M129" i="16"/>
  <c r="Q129" i="16"/>
  <c r="U129" i="16"/>
  <c r="D130" i="16"/>
  <c r="H130" i="16"/>
  <c r="L130" i="16"/>
  <c r="P130" i="16"/>
  <c r="T130" i="16"/>
  <c r="G131" i="16"/>
  <c r="K131" i="16"/>
  <c r="O131" i="16"/>
  <c r="S131" i="16"/>
  <c r="B132" i="16"/>
  <c r="F132" i="16"/>
  <c r="J132" i="16"/>
  <c r="N132" i="16"/>
  <c r="R132" i="16"/>
  <c r="E133" i="16"/>
  <c r="I133" i="16"/>
  <c r="M133" i="16"/>
  <c r="Q133" i="16"/>
  <c r="U133" i="16"/>
  <c r="D134" i="16"/>
  <c r="H134" i="16"/>
  <c r="L134" i="16"/>
  <c r="P134" i="16"/>
  <c r="T134" i="16"/>
  <c r="B136" i="16"/>
  <c r="F136" i="16"/>
  <c r="J136" i="16"/>
  <c r="N136" i="16"/>
  <c r="R136" i="16"/>
  <c r="V136" i="16"/>
  <c r="X138" i="16"/>
  <c r="T138" i="16"/>
  <c r="P138" i="16"/>
  <c r="L138" i="16"/>
  <c r="H138" i="16"/>
  <c r="D138" i="16"/>
  <c r="V138" i="16"/>
  <c r="R138" i="16"/>
  <c r="N138" i="16"/>
  <c r="J138" i="16"/>
  <c r="F138" i="16"/>
  <c r="B138" i="16"/>
  <c r="I138" i="16"/>
  <c r="Q138" i="16"/>
  <c r="Y138" i="16"/>
  <c r="X142" i="16"/>
  <c r="T142" i="16"/>
  <c r="P142" i="16"/>
  <c r="L142" i="16"/>
  <c r="H142" i="16"/>
  <c r="D142" i="16"/>
  <c r="V142" i="16"/>
  <c r="R142" i="16"/>
  <c r="N142" i="16"/>
  <c r="J142" i="16"/>
  <c r="F142" i="16"/>
  <c r="B142" i="16"/>
  <c r="I142" i="16"/>
  <c r="Q142" i="16"/>
  <c r="Y142" i="16"/>
  <c r="M144" i="16"/>
  <c r="U144" i="16"/>
  <c r="X146" i="16"/>
  <c r="T146" i="16"/>
  <c r="P146" i="16"/>
  <c r="L146" i="16"/>
  <c r="H146" i="16"/>
  <c r="D146" i="16"/>
  <c r="V146" i="16"/>
  <c r="R146" i="16"/>
  <c r="N146" i="16"/>
  <c r="J146" i="16"/>
  <c r="F146" i="16"/>
  <c r="B146" i="16"/>
  <c r="I146" i="16"/>
  <c r="Q146" i="16"/>
  <c r="Y146" i="16"/>
  <c r="C148" i="16"/>
  <c r="K148" i="16"/>
  <c r="S148" i="16"/>
  <c r="G150" i="16"/>
  <c r="O150" i="16"/>
  <c r="W150" i="16"/>
  <c r="C152" i="16"/>
  <c r="K152" i="16"/>
  <c r="S152" i="16"/>
  <c r="G154" i="16"/>
  <c r="O154" i="16"/>
  <c r="W154" i="16"/>
  <c r="C156" i="16"/>
  <c r="K156" i="16"/>
  <c r="S156" i="16"/>
  <c r="G158" i="16"/>
  <c r="O158" i="16"/>
  <c r="W158" i="16"/>
  <c r="M162" i="16"/>
  <c r="E166" i="16"/>
  <c r="U166" i="16"/>
  <c r="M170" i="16"/>
  <c r="E174" i="16"/>
  <c r="U174" i="16"/>
  <c r="M178" i="16"/>
  <c r="E182" i="16"/>
  <c r="U182" i="16"/>
  <c r="M186" i="16"/>
  <c r="E190" i="16"/>
  <c r="U190" i="16"/>
  <c r="X199" i="16"/>
  <c r="T199" i="16"/>
  <c r="P199" i="16"/>
  <c r="L199" i="16"/>
  <c r="H199" i="16"/>
  <c r="D199" i="16"/>
  <c r="W199" i="16"/>
  <c r="S199" i="16"/>
  <c r="O199" i="16"/>
  <c r="K199" i="16"/>
  <c r="G199" i="16"/>
  <c r="C199" i="16"/>
  <c r="V199" i="16"/>
  <c r="R199" i="16"/>
  <c r="N199" i="16"/>
  <c r="J199" i="16"/>
  <c r="F199" i="16"/>
  <c r="B199" i="16"/>
  <c r="Q199" i="16"/>
  <c r="X207" i="16"/>
  <c r="T207" i="16"/>
  <c r="P207" i="16"/>
  <c r="L207" i="16"/>
  <c r="H207" i="16"/>
  <c r="D207" i="16"/>
  <c r="W207" i="16"/>
  <c r="S207" i="16"/>
  <c r="O207" i="16"/>
  <c r="K207" i="16"/>
  <c r="G207" i="16"/>
  <c r="C207" i="16"/>
  <c r="V207" i="16"/>
  <c r="R207" i="16"/>
  <c r="N207" i="16"/>
  <c r="J207" i="16"/>
  <c r="F207" i="16"/>
  <c r="B207" i="16"/>
  <c r="Q207" i="16"/>
  <c r="X215" i="16"/>
  <c r="T215" i="16"/>
  <c r="P215" i="16"/>
  <c r="L215" i="16"/>
  <c r="H215" i="16"/>
  <c r="D215" i="16"/>
  <c r="W215" i="16"/>
  <c r="S215" i="16"/>
  <c r="O215" i="16"/>
  <c r="K215" i="16"/>
  <c r="G215" i="16"/>
  <c r="C215" i="16"/>
  <c r="V215" i="16"/>
  <c r="R215" i="16"/>
  <c r="N215" i="16"/>
  <c r="J215" i="16"/>
  <c r="F215" i="16"/>
  <c r="B215" i="16"/>
  <c r="Q215" i="16"/>
  <c r="X223" i="16"/>
  <c r="T223" i="16"/>
  <c r="P223" i="16"/>
  <c r="L223" i="16"/>
  <c r="H223" i="16"/>
  <c r="D223" i="16"/>
  <c r="W223" i="16"/>
  <c r="S223" i="16"/>
  <c r="O223" i="16"/>
  <c r="K223" i="16"/>
  <c r="G223" i="16"/>
  <c r="C223" i="16"/>
  <c r="V223" i="16"/>
  <c r="R223" i="16"/>
  <c r="N223" i="16"/>
  <c r="J223" i="16"/>
  <c r="F223" i="16"/>
  <c r="B223" i="16"/>
  <c r="Q223" i="16"/>
  <c r="W304" i="16"/>
  <c r="S304" i="16"/>
  <c r="O304" i="16"/>
  <c r="K304" i="16"/>
  <c r="G304" i="16"/>
  <c r="C304" i="16"/>
  <c r="V304" i="16"/>
  <c r="R304" i="16"/>
  <c r="N304" i="16"/>
  <c r="J304" i="16"/>
  <c r="F304" i="16"/>
  <c r="B304" i="16"/>
  <c r="X304" i="16"/>
  <c r="T304" i="16"/>
  <c r="P304" i="16"/>
  <c r="L304" i="16"/>
  <c r="H304" i="16"/>
  <c r="D304" i="16"/>
  <c r="M304" i="16"/>
  <c r="Y304" i="16"/>
  <c r="I304" i="16"/>
  <c r="U304" i="16"/>
  <c r="Q304" i="16"/>
  <c r="E304" i="16"/>
  <c r="C137" i="16"/>
  <c r="G137" i="16"/>
  <c r="K137" i="16"/>
  <c r="O137" i="16"/>
  <c r="S137" i="16"/>
  <c r="W137" i="16"/>
  <c r="E139" i="16"/>
  <c r="I139" i="16"/>
  <c r="M139" i="16"/>
  <c r="Q139" i="16"/>
  <c r="U139" i="16"/>
  <c r="Y139" i="16"/>
  <c r="C141" i="16"/>
  <c r="G141" i="16"/>
  <c r="K141" i="16"/>
  <c r="O141" i="16"/>
  <c r="S141" i="16"/>
  <c r="W141" i="16"/>
  <c r="E143" i="16"/>
  <c r="I143" i="16"/>
  <c r="M143" i="16"/>
  <c r="Q143" i="16"/>
  <c r="U143" i="16"/>
  <c r="Y143" i="16"/>
  <c r="C145" i="16"/>
  <c r="G145" i="16"/>
  <c r="K145" i="16"/>
  <c r="O145" i="16"/>
  <c r="S145" i="16"/>
  <c r="W145" i="16"/>
  <c r="E147" i="16"/>
  <c r="I147" i="16"/>
  <c r="M147" i="16"/>
  <c r="Q147" i="16"/>
  <c r="U147" i="16"/>
  <c r="Y147" i="16"/>
  <c r="C149" i="16"/>
  <c r="G149" i="16"/>
  <c r="K149" i="16"/>
  <c r="O149" i="16"/>
  <c r="S149" i="16"/>
  <c r="W149" i="16"/>
  <c r="E151" i="16"/>
  <c r="I151" i="16"/>
  <c r="M151" i="16"/>
  <c r="Q151" i="16"/>
  <c r="U151" i="16"/>
  <c r="Y151" i="16"/>
  <c r="C153" i="16"/>
  <c r="G153" i="16"/>
  <c r="K153" i="16"/>
  <c r="O153" i="16"/>
  <c r="S153" i="16"/>
  <c r="W153" i="16"/>
  <c r="E155" i="16"/>
  <c r="I155" i="16"/>
  <c r="M155" i="16"/>
  <c r="Q155" i="16"/>
  <c r="U155" i="16"/>
  <c r="Y155" i="16"/>
  <c r="C157" i="16"/>
  <c r="G157" i="16"/>
  <c r="K157" i="16"/>
  <c r="O157" i="16"/>
  <c r="S157" i="16"/>
  <c r="W157" i="16"/>
  <c r="E159" i="16"/>
  <c r="I159" i="16"/>
  <c r="M159" i="16"/>
  <c r="Q159" i="16"/>
  <c r="U159" i="16"/>
  <c r="Y159" i="16"/>
  <c r="D160" i="16"/>
  <c r="H160" i="16"/>
  <c r="L160" i="16"/>
  <c r="P160" i="16"/>
  <c r="T160" i="16"/>
  <c r="X160" i="16"/>
  <c r="E163" i="16"/>
  <c r="I163" i="16"/>
  <c r="M163" i="16"/>
  <c r="Q163" i="16"/>
  <c r="U163" i="16"/>
  <c r="Y163" i="16"/>
  <c r="D164" i="16"/>
  <c r="H164" i="16"/>
  <c r="L164" i="16"/>
  <c r="P164" i="16"/>
  <c r="T164" i="16"/>
  <c r="X164" i="16"/>
  <c r="E167" i="16"/>
  <c r="I167" i="16"/>
  <c r="M167" i="16"/>
  <c r="Q167" i="16"/>
  <c r="U167" i="16"/>
  <c r="Y167" i="16"/>
  <c r="D168" i="16"/>
  <c r="H168" i="16"/>
  <c r="L168" i="16"/>
  <c r="P168" i="16"/>
  <c r="T168" i="16"/>
  <c r="X168" i="16"/>
  <c r="E171" i="16"/>
  <c r="I171" i="16"/>
  <c r="M171" i="16"/>
  <c r="Q171" i="16"/>
  <c r="U171" i="16"/>
  <c r="D172" i="16"/>
  <c r="H172" i="16"/>
  <c r="L172" i="16"/>
  <c r="P172" i="16"/>
  <c r="T172" i="16"/>
  <c r="X172" i="16"/>
  <c r="C173" i="16"/>
  <c r="G173" i="16"/>
  <c r="K173" i="16"/>
  <c r="O173" i="16"/>
  <c r="S173" i="16"/>
  <c r="W173" i="16"/>
  <c r="E175" i="16"/>
  <c r="I175" i="16"/>
  <c r="M175" i="16"/>
  <c r="Q175" i="16"/>
  <c r="U175" i="16"/>
  <c r="D176" i="16"/>
  <c r="H176" i="16"/>
  <c r="L176" i="16"/>
  <c r="P176" i="16"/>
  <c r="T176" i="16"/>
  <c r="X176" i="16"/>
  <c r="C177" i="16"/>
  <c r="G177" i="16"/>
  <c r="K177" i="16"/>
  <c r="O177" i="16"/>
  <c r="S177" i="16"/>
  <c r="W177" i="16"/>
  <c r="E179" i="16"/>
  <c r="I179" i="16"/>
  <c r="M179" i="16"/>
  <c r="Q179" i="16"/>
  <c r="U179" i="16"/>
  <c r="D180" i="16"/>
  <c r="H180" i="16"/>
  <c r="L180" i="16"/>
  <c r="P180" i="16"/>
  <c r="T180" i="16"/>
  <c r="X180" i="16"/>
  <c r="C181" i="16"/>
  <c r="G181" i="16"/>
  <c r="K181" i="16"/>
  <c r="O181" i="16"/>
  <c r="S181" i="16"/>
  <c r="W181" i="16"/>
  <c r="E183" i="16"/>
  <c r="I183" i="16"/>
  <c r="M183" i="16"/>
  <c r="Q183" i="16"/>
  <c r="U183" i="16"/>
  <c r="D184" i="16"/>
  <c r="H184" i="16"/>
  <c r="L184" i="16"/>
  <c r="P184" i="16"/>
  <c r="T184" i="16"/>
  <c r="X184" i="16"/>
  <c r="C185" i="16"/>
  <c r="G185" i="16"/>
  <c r="K185" i="16"/>
  <c r="O185" i="16"/>
  <c r="S185" i="16"/>
  <c r="W185" i="16"/>
  <c r="E187" i="16"/>
  <c r="I187" i="16"/>
  <c r="M187" i="16"/>
  <c r="Q187" i="16"/>
  <c r="U187" i="16"/>
  <c r="D188" i="16"/>
  <c r="H188" i="16"/>
  <c r="L188" i="16"/>
  <c r="P188" i="16"/>
  <c r="T188" i="16"/>
  <c r="X188" i="16"/>
  <c r="C189" i="16"/>
  <c r="G189" i="16"/>
  <c r="K189" i="16"/>
  <c r="O189" i="16"/>
  <c r="S189" i="16"/>
  <c r="W189" i="16"/>
  <c r="X191" i="16"/>
  <c r="T191" i="16"/>
  <c r="P191" i="16"/>
  <c r="L191" i="16"/>
  <c r="E191" i="16"/>
  <c r="I191" i="16"/>
  <c r="N191" i="16"/>
  <c r="S191" i="16"/>
  <c r="Y191" i="16"/>
  <c r="E192" i="16"/>
  <c r="J192" i="16"/>
  <c r="P192" i="16"/>
  <c r="V193" i="16"/>
  <c r="R193" i="16"/>
  <c r="N193" i="16"/>
  <c r="J193" i="16"/>
  <c r="F193" i="16"/>
  <c r="B193" i="16"/>
  <c r="G193" i="16"/>
  <c r="L193" i="16"/>
  <c r="Q193" i="16"/>
  <c r="W193" i="16"/>
  <c r="C195" i="16"/>
  <c r="I195" i="16"/>
  <c r="N195" i="16"/>
  <c r="E196" i="16"/>
  <c r="M196" i="16"/>
  <c r="E199" i="16"/>
  <c r="U199" i="16"/>
  <c r="E207" i="16"/>
  <c r="U207" i="16"/>
  <c r="E215" i="16"/>
  <c r="U215" i="16"/>
  <c r="E223" i="16"/>
  <c r="U223" i="16"/>
  <c r="W225" i="16"/>
  <c r="S225" i="16"/>
  <c r="O225" i="16"/>
  <c r="K225" i="16"/>
  <c r="G225" i="16"/>
  <c r="C225" i="16"/>
  <c r="U225" i="16"/>
  <c r="P225" i="16"/>
  <c r="J225" i="16"/>
  <c r="E225" i="16"/>
  <c r="Y225" i="16"/>
  <c r="T225" i="16"/>
  <c r="N225" i="16"/>
  <c r="I225" i="16"/>
  <c r="D225" i="16"/>
  <c r="X225" i="16"/>
  <c r="R225" i="16"/>
  <c r="M225" i="16"/>
  <c r="H225" i="16"/>
  <c r="B225" i="16"/>
  <c r="V225" i="16"/>
  <c r="W229" i="16"/>
  <c r="S229" i="16"/>
  <c r="O229" i="16"/>
  <c r="K229" i="16"/>
  <c r="G229" i="16"/>
  <c r="C229" i="16"/>
  <c r="U229" i="16"/>
  <c r="P229" i="16"/>
  <c r="J229" i="16"/>
  <c r="E229" i="16"/>
  <c r="Y229" i="16"/>
  <c r="T229" i="16"/>
  <c r="N229" i="16"/>
  <c r="I229" i="16"/>
  <c r="D229" i="16"/>
  <c r="X229" i="16"/>
  <c r="R229" i="16"/>
  <c r="M229" i="16"/>
  <c r="H229" i="16"/>
  <c r="B229" i="16"/>
  <c r="V229" i="16"/>
  <c r="W233" i="16"/>
  <c r="S233" i="16"/>
  <c r="O233" i="16"/>
  <c r="K233" i="16"/>
  <c r="G233" i="16"/>
  <c r="C233" i="16"/>
  <c r="U233" i="16"/>
  <c r="P233" i="16"/>
  <c r="J233" i="16"/>
  <c r="E233" i="16"/>
  <c r="Y233" i="16"/>
  <c r="T233" i="16"/>
  <c r="N233" i="16"/>
  <c r="I233" i="16"/>
  <c r="D233" i="16"/>
  <c r="X233" i="16"/>
  <c r="R233" i="16"/>
  <c r="M233" i="16"/>
  <c r="H233" i="16"/>
  <c r="B233" i="16"/>
  <c r="V233" i="16"/>
  <c r="V263" i="16"/>
  <c r="R263" i="16"/>
  <c r="N263" i="16"/>
  <c r="J263" i="16"/>
  <c r="F263" i="16"/>
  <c r="B263" i="16"/>
  <c r="U263" i="16"/>
  <c r="P263" i="16"/>
  <c r="K263" i="16"/>
  <c r="E263" i="16"/>
  <c r="Y263" i="16"/>
  <c r="T263" i="16"/>
  <c r="O263" i="16"/>
  <c r="I263" i="16"/>
  <c r="D263" i="16"/>
  <c r="X263" i="16"/>
  <c r="S263" i="16"/>
  <c r="M263" i="16"/>
  <c r="H263" i="16"/>
  <c r="C263" i="16"/>
  <c r="Q263" i="16"/>
  <c r="L263" i="16"/>
  <c r="G263" i="16"/>
  <c r="W263" i="16"/>
  <c r="E160" i="16"/>
  <c r="I160" i="16"/>
  <c r="M160" i="16"/>
  <c r="Q160" i="16"/>
  <c r="U160" i="16"/>
  <c r="Y160" i="16"/>
  <c r="E164" i="16"/>
  <c r="I164" i="16"/>
  <c r="M164" i="16"/>
  <c r="Q164" i="16"/>
  <c r="U164" i="16"/>
  <c r="Y164" i="16"/>
  <c r="E168" i="16"/>
  <c r="I168" i="16"/>
  <c r="M168" i="16"/>
  <c r="Q168" i="16"/>
  <c r="U168" i="16"/>
  <c r="Y168" i="16"/>
  <c r="E172" i="16"/>
  <c r="I172" i="16"/>
  <c r="M172" i="16"/>
  <c r="Q172" i="16"/>
  <c r="U172" i="16"/>
  <c r="Y172" i="16"/>
  <c r="E176" i="16"/>
  <c r="I176" i="16"/>
  <c r="M176" i="16"/>
  <c r="Q176" i="16"/>
  <c r="U176" i="16"/>
  <c r="Y176" i="16"/>
  <c r="E180" i="16"/>
  <c r="I180" i="16"/>
  <c r="M180" i="16"/>
  <c r="Q180" i="16"/>
  <c r="U180" i="16"/>
  <c r="Y180" i="16"/>
  <c r="E184" i="16"/>
  <c r="I184" i="16"/>
  <c r="M184" i="16"/>
  <c r="Q184" i="16"/>
  <c r="U184" i="16"/>
  <c r="Y184" i="16"/>
  <c r="E188" i="16"/>
  <c r="I188" i="16"/>
  <c r="M188" i="16"/>
  <c r="Q188" i="16"/>
  <c r="U188" i="16"/>
  <c r="Y188" i="16"/>
  <c r="W192" i="16"/>
  <c r="S192" i="16"/>
  <c r="O192" i="16"/>
  <c r="K192" i="16"/>
  <c r="G192" i="16"/>
  <c r="C192" i="16"/>
  <c r="F192" i="16"/>
  <c r="L192" i="16"/>
  <c r="Q192" i="16"/>
  <c r="V192" i="16"/>
  <c r="I199" i="16"/>
  <c r="Y199" i="16"/>
  <c r="X203" i="16"/>
  <c r="T203" i="16"/>
  <c r="P203" i="16"/>
  <c r="L203" i="16"/>
  <c r="H203" i="16"/>
  <c r="D203" i="16"/>
  <c r="W203" i="16"/>
  <c r="S203" i="16"/>
  <c r="O203" i="16"/>
  <c r="K203" i="16"/>
  <c r="G203" i="16"/>
  <c r="C203" i="16"/>
  <c r="V203" i="16"/>
  <c r="R203" i="16"/>
  <c r="N203" i="16"/>
  <c r="J203" i="16"/>
  <c r="F203" i="16"/>
  <c r="B203" i="16"/>
  <c r="Q203" i="16"/>
  <c r="I207" i="16"/>
  <c r="Y207" i="16"/>
  <c r="X211" i="16"/>
  <c r="T211" i="16"/>
  <c r="P211" i="16"/>
  <c r="L211" i="16"/>
  <c r="H211" i="16"/>
  <c r="D211" i="16"/>
  <c r="W211" i="16"/>
  <c r="S211" i="16"/>
  <c r="O211" i="16"/>
  <c r="K211" i="16"/>
  <c r="G211" i="16"/>
  <c r="C211" i="16"/>
  <c r="V211" i="16"/>
  <c r="R211" i="16"/>
  <c r="N211" i="16"/>
  <c r="J211" i="16"/>
  <c r="F211" i="16"/>
  <c r="B211" i="16"/>
  <c r="Q211" i="16"/>
  <c r="I215" i="16"/>
  <c r="Y215" i="16"/>
  <c r="X219" i="16"/>
  <c r="T219" i="16"/>
  <c r="P219" i="16"/>
  <c r="L219" i="16"/>
  <c r="H219" i="16"/>
  <c r="D219" i="16"/>
  <c r="W219" i="16"/>
  <c r="S219" i="16"/>
  <c r="O219" i="16"/>
  <c r="K219" i="16"/>
  <c r="G219" i="16"/>
  <c r="C219" i="16"/>
  <c r="V219" i="16"/>
  <c r="R219" i="16"/>
  <c r="N219" i="16"/>
  <c r="J219" i="16"/>
  <c r="F219" i="16"/>
  <c r="B219" i="16"/>
  <c r="Q219" i="16"/>
  <c r="I223" i="16"/>
  <c r="Y223" i="16"/>
  <c r="F225" i="16"/>
  <c r="F229" i="16"/>
  <c r="F233" i="16"/>
  <c r="E137" i="16"/>
  <c r="I137" i="16"/>
  <c r="M137" i="16"/>
  <c r="Q137" i="16"/>
  <c r="U137" i="16"/>
  <c r="C139" i="16"/>
  <c r="G139" i="16"/>
  <c r="K139" i="16"/>
  <c r="O139" i="16"/>
  <c r="S139" i="16"/>
  <c r="E141" i="16"/>
  <c r="I141" i="16"/>
  <c r="M141" i="16"/>
  <c r="Q141" i="16"/>
  <c r="U141" i="16"/>
  <c r="C143" i="16"/>
  <c r="G143" i="16"/>
  <c r="K143" i="16"/>
  <c r="O143" i="16"/>
  <c r="S143" i="16"/>
  <c r="E145" i="16"/>
  <c r="I145" i="16"/>
  <c r="M145" i="16"/>
  <c r="Q145" i="16"/>
  <c r="U145" i="16"/>
  <c r="G147" i="16"/>
  <c r="K147" i="16"/>
  <c r="O147" i="16"/>
  <c r="S147" i="16"/>
  <c r="E149" i="16"/>
  <c r="I149" i="16"/>
  <c r="M149" i="16"/>
  <c r="Q149" i="16"/>
  <c r="U149" i="16"/>
  <c r="S151" i="16"/>
  <c r="E153" i="16"/>
  <c r="I153" i="16"/>
  <c r="M153" i="16"/>
  <c r="Q153" i="16"/>
  <c r="U153" i="16"/>
  <c r="S155" i="16"/>
  <c r="E157" i="16"/>
  <c r="I157" i="16"/>
  <c r="M157" i="16"/>
  <c r="Q157" i="16"/>
  <c r="U157" i="16"/>
  <c r="C159" i="16"/>
  <c r="G159" i="16"/>
  <c r="K159" i="16"/>
  <c r="O159" i="16"/>
  <c r="S159" i="16"/>
  <c r="B160" i="16"/>
  <c r="F160" i="16"/>
  <c r="J160" i="16"/>
  <c r="N160" i="16"/>
  <c r="R160" i="16"/>
  <c r="E161" i="16"/>
  <c r="I161" i="16"/>
  <c r="M161" i="16"/>
  <c r="Q161" i="16"/>
  <c r="U161" i="16"/>
  <c r="C163" i="16"/>
  <c r="G163" i="16"/>
  <c r="K163" i="16"/>
  <c r="O163" i="16"/>
  <c r="S163" i="16"/>
  <c r="B164" i="16"/>
  <c r="F164" i="16"/>
  <c r="J164" i="16"/>
  <c r="N164" i="16"/>
  <c r="R164" i="16"/>
  <c r="E165" i="16"/>
  <c r="I165" i="16"/>
  <c r="M165" i="16"/>
  <c r="Q165" i="16"/>
  <c r="U165" i="16"/>
  <c r="C167" i="16"/>
  <c r="G167" i="16"/>
  <c r="K167" i="16"/>
  <c r="O167" i="16"/>
  <c r="S167" i="16"/>
  <c r="B168" i="16"/>
  <c r="F168" i="16"/>
  <c r="J168" i="16"/>
  <c r="N168" i="16"/>
  <c r="R168" i="16"/>
  <c r="E169" i="16"/>
  <c r="I169" i="16"/>
  <c r="M169" i="16"/>
  <c r="Q169" i="16"/>
  <c r="U169" i="16"/>
  <c r="B172" i="16"/>
  <c r="F172" i="16"/>
  <c r="J172" i="16"/>
  <c r="N172" i="16"/>
  <c r="R172" i="16"/>
  <c r="E173" i="16"/>
  <c r="I173" i="16"/>
  <c r="M173" i="16"/>
  <c r="Q173" i="16"/>
  <c r="U173" i="16"/>
  <c r="B176" i="16"/>
  <c r="F176" i="16"/>
  <c r="J176" i="16"/>
  <c r="N176" i="16"/>
  <c r="R176" i="16"/>
  <c r="E177" i="16"/>
  <c r="I177" i="16"/>
  <c r="M177" i="16"/>
  <c r="Q177" i="16"/>
  <c r="U177" i="16"/>
  <c r="B180" i="16"/>
  <c r="F180" i="16"/>
  <c r="J180" i="16"/>
  <c r="N180" i="16"/>
  <c r="R180" i="16"/>
  <c r="E181" i="16"/>
  <c r="I181" i="16"/>
  <c r="M181" i="16"/>
  <c r="Q181" i="16"/>
  <c r="U181" i="16"/>
  <c r="B184" i="16"/>
  <c r="F184" i="16"/>
  <c r="J184" i="16"/>
  <c r="N184" i="16"/>
  <c r="R184" i="16"/>
  <c r="E185" i="16"/>
  <c r="I185" i="16"/>
  <c r="M185" i="16"/>
  <c r="Q185" i="16"/>
  <c r="U185" i="16"/>
  <c r="B188" i="16"/>
  <c r="F188" i="16"/>
  <c r="J188" i="16"/>
  <c r="N188" i="16"/>
  <c r="R188" i="16"/>
  <c r="E189" i="16"/>
  <c r="I189" i="16"/>
  <c r="M189" i="16"/>
  <c r="Q189" i="16"/>
  <c r="U189" i="16"/>
  <c r="B192" i="16"/>
  <c r="H192" i="16"/>
  <c r="M192" i="16"/>
  <c r="R192" i="16"/>
  <c r="X192" i="16"/>
  <c r="X195" i="16"/>
  <c r="T195" i="16"/>
  <c r="P195" i="16"/>
  <c r="L195" i="16"/>
  <c r="H195" i="16"/>
  <c r="D195" i="16"/>
  <c r="W195" i="16"/>
  <c r="S195" i="16"/>
  <c r="O195" i="16"/>
  <c r="F195" i="16"/>
  <c r="K195" i="16"/>
  <c r="R195" i="16"/>
  <c r="W196" i="16"/>
  <c r="S196" i="16"/>
  <c r="O196" i="16"/>
  <c r="K196" i="16"/>
  <c r="G196" i="16"/>
  <c r="C196" i="16"/>
  <c r="V196" i="16"/>
  <c r="R196" i="16"/>
  <c r="N196" i="16"/>
  <c r="J196" i="16"/>
  <c r="F196" i="16"/>
  <c r="B196" i="16"/>
  <c r="I196" i="16"/>
  <c r="Q196" i="16"/>
  <c r="Y196" i="16"/>
  <c r="M199" i="16"/>
  <c r="E203" i="16"/>
  <c r="U203" i="16"/>
  <c r="M207" i="16"/>
  <c r="M215" i="16"/>
  <c r="M223" i="16"/>
  <c r="L233" i="16"/>
  <c r="E200" i="16"/>
  <c r="I200" i="16"/>
  <c r="M200" i="16"/>
  <c r="Q200" i="16"/>
  <c r="U200" i="16"/>
  <c r="Y200" i="16"/>
  <c r="E204" i="16"/>
  <c r="I204" i="16"/>
  <c r="M204" i="16"/>
  <c r="Q204" i="16"/>
  <c r="U204" i="16"/>
  <c r="Y204" i="16"/>
  <c r="E208" i="16"/>
  <c r="I208" i="16"/>
  <c r="M208" i="16"/>
  <c r="Q208" i="16"/>
  <c r="U208" i="16"/>
  <c r="Y208" i="16"/>
  <c r="E212" i="16"/>
  <c r="I212" i="16"/>
  <c r="M212" i="16"/>
  <c r="Q212" i="16"/>
  <c r="U212" i="16"/>
  <c r="Y212" i="16"/>
  <c r="E216" i="16"/>
  <c r="I216" i="16"/>
  <c r="M216" i="16"/>
  <c r="Q216" i="16"/>
  <c r="U216" i="16"/>
  <c r="Y216" i="16"/>
  <c r="E220" i="16"/>
  <c r="I220" i="16"/>
  <c r="M220" i="16"/>
  <c r="Q220" i="16"/>
  <c r="U220" i="16"/>
  <c r="Y220" i="16"/>
  <c r="X224" i="16"/>
  <c r="T224" i="16"/>
  <c r="E224" i="16"/>
  <c r="I224" i="16"/>
  <c r="M224" i="16"/>
  <c r="Q224" i="16"/>
  <c r="V224" i="16"/>
  <c r="X228" i="16"/>
  <c r="T228" i="16"/>
  <c r="P228" i="16"/>
  <c r="L228" i="16"/>
  <c r="H228" i="16"/>
  <c r="D228" i="16"/>
  <c r="F228" i="16"/>
  <c r="K228" i="16"/>
  <c r="Q228" i="16"/>
  <c r="V228" i="16"/>
  <c r="X232" i="16"/>
  <c r="T232" i="16"/>
  <c r="P232" i="16"/>
  <c r="L232" i="16"/>
  <c r="H232" i="16"/>
  <c r="D232" i="16"/>
  <c r="F232" i="16"/>
  <c r="K232" i="16"/>
  <c r="Q232" i="16"/>
  <c r="V232" i="16"/>
  <c r="X246" i="16"/>
  <c r="T246" i="16"/>
  <c r="P246" i="16"/>
  <c r="L246" i="16"/>
  <c r="H246" i="16"/>
  <c r="D246" i="16"/>
  <c r="W246" i="16"/>
  <c r="S246" i="16"/>
  <c r="O246" i="16"/>
  <c r="K246" i="16"/>
  <c r="G246" i="16"/>
  <c r="C246" i="16"/>
  <c r="V246" i="16"/>
  <c r="R246" i="16"/>
  <c r="N246" i="16"/>
  <c r="J246" i="16"/>
  <c r="F246" i="16"/>
  <c r="B246" i="16"/>
  <c r="Q246" i="16"/>
  <c r="W250" i="16"/>
  <c r="S250" i="16"/>
  <c r="O250" i="16"/>
  <c r="K250" i="16"/>
  <c r="G250" i="16"/>
  <c r="C250" i="16"/>
  <c r="U250" i="16"/>
  <c r="P250" i="16"/>
  <c r="J250" i="16"/>
  <c r="E250" i="16"/>
  <c r="Y250" i="16"/>
  <c r="T250" i="16"/>
  <c r="N250" i="16"/>
  <c r="I250" i="16"/>
  <c r="D250" i="16"/>
  <c r="X250" i="16"/>
  <c r="R250" i="16"/>
  <c r="M250" i="16"/>
  <c r="H250" i="16"/>
  <c r="B250" i="16"/>
  <c r="V250" i="16"/>
  <c r="X277" i="16"/>
  <c r="T277" i="16"/>
  <c r="P277" i="16"/>
  <c r="L277" i="16"/>
  <c r="H277" i="16"/>
  <c r="D277" i="16"/>
  <c r="W277" i="16"/>
  <c r="S277" i="16"/>
  <c r="O277" i="16"/>
  <c r="K277" i="16"/>
  <c r="G277" i="16"/>
  <c r="C277" i="16"/>
  <c r="V277" i="16"/>
  <c r="R277" i="16"/>
  <c r="N277" i="16"/>
  <c r="J277" i="16"/>
  <c r="F277" i="16"/>
  <c r="B277" i="16"/>
  <c r="M277" i="16"/>
  <c r="Y277" i="16"/>
  <c r="I277" i="16"/>
  <c r="U277" i="16"/>
  <c r="E277" i="16"/>
  <c r="Q277" i="16"/>
  <c r="E197" i="16"/>
  <c r="I197" i="16"/>
  <c r="M197" i="16"/>
  <c r="Q197" i="16"/>
  <c r="U197" i="16"/>
  <c r="Y197" i="16"/>
  <c r="B200" i="16"/>
  <c r="F200" i="16"/>
  <c r="J200" i="16"/>
  <c r="N200" i="16"/>
  <c r="R200" i="16"/>
  <c r="V200" i="16"/>
  <c r="E201" i="16"/>
  <c r="I201" i="16"/>
  <c r="M201" i="16"/>
  <c r="Q201" i="16"/>
  <c r="U201" i="16"/>
  <c r="Y201" i="16"/>
  <c r="B204" i="16"/>
  <c r="F204" i="16"/>
  <c r="J204" i="16"/>
  <c r="N204" i="16"/>
  <c r="R204" i="16"/>
  <c r="V204" i="16"/>
  <c r="E205" i="16"/>
  <c r="I205" i="16"/>
  <c r="M205" i="16"/>
  <c r="Q205" i="16"/>
  <c r="U205" i="16"/>
  <c r="Y205" i="16"/>
  <c r="B208" i="16"/>
  <c r="F208" i="16"/>
  <c r="J208" i="16"/>
  <c r="N208" i="16"/>
  <c r="R208" i="16"/>
  <c r="V208" i="16"/>
  <c r="E209" i="16"/>
  <c r="I209" i="16"/>
  <c r="M209" i="16"/>
  <c r="Q209" i="16"/>
  <c r="U209" i="16"/>
  <c r="Y209" i="16"/>
  <c r="B212" i="16"/>
  <c r="F212" i="16"/>
  <c r="J212" i="16"/>
  <c r="N212" i="16"/>
  <c r="R212" i="16"/>
  <c r="V212" i="16"/>
  <c r="E213" i="16"/>
  <c r="I213" i="16"/>
  <c r="M213" i="16"/>
  <c r="Q213" i="16"/>
  <c r="U213" i="16"/>
  <c r="Y213" i="16"/>
  <c r="B216" i="16"/>
  <c r="F216" i="16"/>
  <c r="J216" i="16"/>
  <c r="N216" i="16"/>
  <c r="R216" i="16"/>
  <c r="V216" i="16"/>
  <c r="E217" i="16"/>
  <c r="I217" i="16"/>
  <c r="M217" i="16"/>
  <c r="Q217" i="16"/>
  <c r="U217" i="16"/>
  <c r="Y217" i="16"/>
  <c r="B220" i="16"/>
  <c r="F220" i="16"/>
  <c r="J220" i="16"/>
  <c r="N220" i="16"/>
  <c r="R220" i="16"/>
  <c r="V220" i="16"/>
  <c r="E221" i="16"/>
  <c r="I221" i="16"/>
  <c r="M221" i="16"/>
  <c r="Q221" i="16"/>
  <c r="U221" i="16"/>
  <c r="Y221" i="16"/>
  <c r="B224" i="16"/>
  <c r="F224" i="16"/>
  <c r="J224" i="16"/>
  <c r="N224" i="16"/>
  <c r="R224" i="16"/>
  <c r="W224" i="16"/>
  <c r="B228" i="16"/>
  <c r="G228" i="16"/>
  <c r="M228" i="16"/>
  <c r="R228" i="16"/>
  <c r="W228" i="16"/>
  <c r="B232" i="16"/>
  <c r="G232" i="16"/>
  <c r="M232" i="16"/>
  <c r="R232" i="16"/>
  <c r="W232" i="16"/>
  <c r="X237" i="16"/>
  <c r="T237" i="16"/>
  <c r="P237" i="16"/>
  <c r="L237" i="16"/>
  <c r="H237" i="16"/>
  <c r="D237" i="16"/>
  <c r="W237" i="16"/>
  <c r="S237" i="16"/>
  <c r="O237" i="16"/>
  <c r="K237" i="16"/>
  <c r="G237" i="16"/>
  <c r="C237" i="16"/>
  <c r="I237" i="16"/>
  <c r="Q237" i="16"/>
  <c r="Y237" i="16"/>
  <c r="H238" i="16"/>
  <c r="P238" i="16"/>
  <c r="E246" i="16"/>
  <c r="U246" i="16"/>
  <c r="F250" i="16"/>
  <c r="E194" i="16"/>
  <c r="I194" i="16"/>
  <c r="M194" i="16"/>
  <c r="Q194" i="16"/>
  <c r="U194" i="16"/>
  <c r="B197" i="16"/>
  <c r="F197" i="16"/>
  <c r="J197" i="16"/>
  <c r="N197" i="16"/>
  <c r="R197" i="16"/>
  <c r="E198" i="16"/>
  <c r="I198" i="16"/>
  <c r="M198" i="16"/>
  <c r="Q198" i="16"/>
  <c r="U198" i="16"/>
  <c r="C200" i="16"/>
  <c r="G200" i="16"/>
  <c r="K200" i="16"/>
  <c r="O200" i="16"/>
  <c r="S200" i="16"/>
  <c r="B201" i="16"/>
  <c r="F201" i="16"/>
  <c r="J201" i="16"/>
  <c r="N201" i="16"/>
  <c r="R201" i="16"/>
  <c r="E202" i="16"/>
  <c r="I202" i="16"/>
  <c r="M202" i="16"/>
  <c r="Q202" i="16"/>
  <c r="U202" i="16"/>
  <c r="C204" i="16"/>
  <c r="G204" i="16"/>
  <c r="K204" i="16"/>
  <c r="O204" i="16"/>
  <c r="S204" i="16"/>
  <c r="B205" i="16"/>
  <c r="F205" i="16"/>
  <c r="J205" i="16"/>
  <c r="N205" i="16"/>
  <c r="R205" i="16"/>
  <c r="E206" i="16"/>
  <c r="I206" i="16"/>
  <c r="M206" i="16"/>
  <c r="Q206" i="16"/>
  <c r="U206" i="16"/>
  <c r="C208" i="16"/>
  <c r="G208" i="16"/>
  <c r="K208" i="16"/>
  <c r="O208" i="16"/>
  <c r="S208" i="16"/>
  <c r="B209" i="16"/>
  <c r="F209" i="16"/>
  <c r="J209" i="16"/>
  <c r="N209" i="16"/>
  <c r="R209" i="16"/>
  <c r="E210" i="16"/>
  <c r="I210" i="16"/>
  <c r="M210" i="16"/>
  <c r="Q210" i="16"/>
  <c r="U210" i="16"/>
  <c r="C212" i="16"/>
  <c r="G212" i="16"/>
  <c r="K212" i="16"/>
  <c r="O212" i="16"/>
  <c r="S212" i="16"/>
  <c r="B213" i="16"/>
  <c r="F213" i="16"/>
  <c r="J213" i="16"/>
  <c r="N213" i="16"/>
  <c r="R213" i="16"/>
  <c r="E214" i="16"/>
  <c r="I214" i="16"/>
  <c r="M214" i="16"/>
  <c r="Q214" i="16"/>
  <c r="U214" i="16"/>
  <c r="C216" i="16"/>
  <c r="G216" i="16"/>
  <c r="K216" i="16"/>
  <c r="O216" i="16"/>
  <c r="S216" i="16"/>
  <c r="B217" i="16"/>
  <c r="F217" i="16"/>
  <c r="J217" i="16"/>
  <c r="N217" i="16"/>
  <c r="R217" i="16"/>
  <c r="E218" i="16"/>
  <c r="I218" i="16"/>
  <c r="M218" i="16"/>
  <c r="Q218" i="16"/>
  <c r="U218" i="16"/>
  <c r="C220" i="16"/>
  <c r="G220" i="16"/>
  <c r="K220" i="16"/>
  <c r="O220" i="16"/>
  <c r="S220" i="16"/>
  <c r="B221" i="16"/>
  <c r="F221" i="16"/>
  <c r="J221" i="16"/>
  <c r="N221" i="16"/>
  <c r="R221" i="16"/>
  <c r="E222" i="16"/>
  <c r="I222" i="16"/>
  <c r="M222" i="16"/>
  <c r="Q222" i="16"/>
  <c r="U222" i="16"/>
  <c r="C224" i="16"/>
  <c r="G224" i="16"/>
  <c r="K224" i="16"/>
  <c r="O224" i="16"/>
  <c r="S224" i="16"/>
  <c r="Y224" i="16"/>
  <c r="V226" i="16"/>
  <c r="R226" i="16"/>
  <c r="N226" i="16"/>
  <c r="J226" i="16"/>
  <c r="F226" i="16"/>
  <c r="B226" i="16"/>
  <c r="G226" i="16"/>
  <c r="L226" i="16"/>
  <c r="Q226" i="16"/>
  <c r="W226" i="16"/>
  <c r="C228" i="16"/>
  <c r="I228" i="16"/>
  <c r="N228" i="16"/>
  <c r="S228" i="16"/>
  <c r="Y228" i="16"/>
  <c r="V230" i="16"/>
  <c r="R230" i="16"/>
  <c r="N230" i="16"/>
  <c r="J230" i="16"/>
  <c r="F230" i="16"/>
  <c r="B230" i="16"/>
  <c r="G230" i="16"/>
  <c r="L230" i="16"/>
  <c r="Q230" i="16"/>
  <c r="W230" i="16"/>
  <c r="C232" i="16"/>
  <c r="I232" i="16"/>
  <c r="N232" i="16"/>
  <c r="S232" i="16"/>
  <c r="Y232" i="16"/>
  <c r="V234" i="16"/>
  <c r="R234" i="16"/>
  <c r="N234" i="16"/>
  <c r="J234" i="16"/>
  <c r="F234" i="16"/>
  <c r="B234" i="16"/>
  <c r="G234" i="16"/>
  <c r="L234" i="16"/>
  <c r="Q234" i="16"/>
  <c r="W234" i="16"/>
  <c r="B237" i="16"/>
  <c r="J237" i="16"/>
  <c r="R237" i="16"/>
  <c r="W238" i="16"/>
  <c r="S238" i="16"/>
  <c r="O238" i="16"/>
  <c r="K238" i="16"/>
  <c r="G238" i="16"/>
  <c r="C238" i="16"/>
  <c r="V238" i="16"/>
  <c r="R238" i="16"/>
  <c r="N238" i="16"/>
  <c r="J238" i="16"/>
  <c r="F238" i="16"/>
  <c r="B238" i="16"/>
  <c r="I238" i="16"/>
  <c r="Q238" i="16"/>
  <c r="Y238" i="16"/>
  <c r="X242" i="16"/>
  <c r="T242" i="16"/>
  <c r="P242" i="16"/>
  <c r="L242" i="16"/>
  <c r="H242" i="16"/>
  <c r="D242" i="16"/>
  <c r="W242" i="16"/>
  <c r="S242" i="16"/>
  <c r="O242" i="16"/>
  <c r="K242" i="16"/>
  <c r="G242" i="16"/>
  <c r="C242" i="16"/>
  <c r="V242" i="16"/>
  <c r="R242" i="16"/>
  <c r="N242" i="16"/>
  <c r="J242" i="16"/>
  <c r="F242" i="16"/>
  <c r="B242" i="16"/>
  <c r="Q242" i="16"/>
  <c r="I246" i="16"/>
  <c r="Y246" i="16"/>
  <c r="L250" i="16"/>
  <c r="E227" i="16"/>
  <c r="I227" i="16"/>
  <c r="M227" i="16"/>
  <c r="Q227" i="16"/>
  <c r="U227" i="16"/>
  <c r="E231" i="16"/>
  <c r="I231" i="16"/>
  <c r="M231" i="16"/>
  <c r="Q231" i="16"/>
  <c r="U231" i="16"/>
  <c r="E235" i="16"/>
  <c r="I235" i="16"/>
  <c r="M235" i="16"/>
  <c r="Q235" i="16"/>
  <c r="U235" i="16"/>
  <c r="D236" i="16"/>
  <c r="H236" i="16"/>
  <c r="L236" i="16"/>
  <c r="P236" i="16"/>
  <c r="T236" i="16"/>
  <c r="X236" i="16"/>
  <c r="E239" i="16"/>
  <c r="I239" i="16"/>
  <c r="M239" i="16"/>
  <c r="Q239" i="16"/>
  <c r="U239" i="16"/>
  <c r="D240" i="16"/>
  <c r="H240" i="16"/>
  <c r="L240" i="16"/>
  <c r="P240" i="16"/>
  <c r="T240" i="16"/>
  <c r="X240" i="16"/>
  <c r="C241" i="16"/>
  <c r="G241" i="16"/>
  <c r="K241" i="16"/>
  <c r="O241" i="16"/>
  <c r="S241" i="16"/>
  <c r="W241" i="16"/>
  <c r="E243" i="16"/>
  <c r="I243" i="16"/>
  <c r="M243" i="16"/>
  <c r="Q243" i="16"/>
  <c r="U243" i="16"/>
  <c r="D244" i="16"/>
  <c r="H244" i="16"/>
  <c r="L244" i="16"/>
  <c r="P244" i="16"/>
  <c r="T244" i="16"/>
  <c r="X244" i="16"/>
  <c r="C245" i="16"/>
  <c r="G245" i="16"/>
  <c r="K245" i="16"/>
  <c r="O245" i="16"/>
  <c r="S245" i="16"/>
  <c r="W245" i="16"/>
  <c r="E247" i="16"/>
  <c r="I247" i="16"/>
  <c r="M247" i="16"/>
  <c r="Q247" i="16"/>
  <c r="U247" i="16"/>
  <c r="D248" i="16"/>
  <c r="H248" i="16"/>
  <c r="L248" i="16"/>
  <c r="P248" i="16"/>
  <c r="T248" i="16"/>
  <c r="X248" i="16"/>
  <c r="C249" i="16"/>
  <c r="G249" i="16"/>
  <c r="K249" i="16"/>
  <c r="Q249" i="16"/>
  <c r="D251" i="16"/>
  <c r="I251" i="16"/>
  <c r="O251" i="16"/>
  <c r="T251" i="16"/>
  <c r="F254" i="16"/>
  <c r="N254" i="16"/>
  <c r="E255" i="16"/>
  <c r="M255" i="16"/>
  <c r="E236" i="16"/>
  <c r="I236" i="16"/>
  <c r="M236" i="16"/>
  <c r="Q236" i="16"/>
  <c r="U236" i="16"/>
  <c r="E240" i="16"/>
  <c r="I240" i="16"/>
  <c r="M240" i="16"/>
  <c r="Q240" i="16"/>
  <c r="U240" i="16"/>
  <c r="D241" i="16"/>
  <c r="H241" i="16"/>
  <c r="L241" i="16"/>
  <c r="P241" i="16"/>
  <c r="T241" i="16"/>
  <c r="X241" i="16"/>
  <c r="E244" i="16"/>
  <c r="I244" i="16"/>
  <c r="M244" i="16"/>
  <c r="Q244" i="16"/>
  <c r="U244" i="16"/>
  <c r="Y244" i="16"/>
  <c r="E248" i="16"/>
  <c r="I248" i="16"/>
  <c r="M248" i="16"/>
  <c r="Q248" i="16"/>
  <c r="U248" i="16"/>
  <c r="Y248" i="16"/>
  <c r="X254" i="16"/>
  <c r="T254" i="16"/>
  <c r="P254" i="16"/>
  <c r="L254" i="16"/>
  <c r="H254" i="16"/>
  <c r="D254" i="16"/>
  <c r="W254" i="16"/>
  <c r="S254" i="16"/>
  <c r="O254" i="16"/>
  <c r="K254" i="16"/>
  <c r="G254" i="16"/>
  <c r="C254" i="16"/>
  <c r="I254" i="16"/>
  <c r="Q254" i="16"/>
  <c r="Y254" i="16"/>
  <c r="V259" i="16"/>
  <c r="R259" i="16"/>
  <c r="N259" i="16"/>
  <c r="J259" i="16"/>
  <c r="F259" i="16"/>
  <c r="B259" i="16"/>
  <c r="U259" i="16"/>
  <c r="P259" i="16"/>
  <c r="K259" i="16"/>
  <c r="E259" i="16"/>
  <c r="Y259" i="16"/>
  <c r="T259" i="16"/>
  <c r="O259" i="16"/>
  <c r="I259" i="16"/>
  <c r="D259" i="16"/>
  <c r="X259" i="16"/>
  <c r="S259" i="16"/>
  <c r="M259" i="16"/>
  <c r="H259" i="16"/>
  <c r="C259" i="16"/>
  <c r="W259" i="16"/>
  <c r="E241" i="16"/>
  <c r="I241" i="16"/>
  <c r="M241" i="16"/>
  <c r="Q241" i="16"/>
  <c r="U241" i="16"/>
  <c r="B244" i="16"/>
  <c r="F244" i="16"/>
  <c r="J244" i="16"/>
  <c r="N244" i="16"/>
  <c r="R244" i="16"/>
  <c r="E245" i="16"/>
  <c r="I245" i="16"/>
  <c r="M245" i="16"/>
  <c r="Q245" i="16"/>
  <c r="U245" i="16"/>
  <c r="B248" i="16"/>
  <c r="F248" i="16"/>
  <c r="J248" i="16"/>
  <c r="N248" i="16"/>
  <c r="R248" i="16"/>
  <c r="X249" i="16"/>
  <c r="T249" i="16"/>
  <c r="P249" i="16"/>
  <c r="L249" i="16"/>
  <c r="E249" i="16"/>
  <c r="I249" i="16"/>
  <c r="N249" i="16"/>
  <c r="S249" i="16"/>
  <c r="Y249" i="16"/>
  <c r="V251" i="16"/>
  <c r="R251" i="16"/>
  <c r="N251" i="16"/>
  <c r="J251" i="16"/>
  <c r="F251" i="16"/>
  <c r="B251" i="16"/>
  <c r="G251" i="16"/>
  <c r="L251" i="16"/>
  <c r="Q251" i="16"/>
  <c r="W251" i="16"/>
  <c r="B254" i="16"/>
  <c r="J254" i="16"/>
  <c r="R254" i="16"/>
  <c r="W255" i="16"/>
  <c r="S255" i="16"/>
  <c r="O255" i="16"/>
  <c r="K255" i="16"/>
  <c r="G255" i="16"/>
  <c r="C255" i="16"/>
  <c r="V255" i="16"/>
  <c r="R255" i="16"/>
  <c r="N255" i="16"/>
  <c r="J255" i="16"/>
  <c r="F255" i="16"/>
  <c r="B255" i="16"/>
  <c r="I255" i="16"/>
  <c r="Q255" i="16"/>
  <c r="Y255" i="16"/>
  <c r="G259" i="16"/>
  <c r="X269" i="16"/>
  <c r="T269" i="16"/>
  <c r="P269" i="16"/>
  <c r="L269" i="16"/>
  <c r="H269" i="16"/>
  <c r="D269" i="16"/>
  <c r="W269" i="16"/>
  <c r="S269" i="16"/>
  <c r="O269" i="16"/>
  <c r="K269" i="16"/>
  <c r="G269" i="16"/>
  <c r="C269" i="16"/>
  <c r="V269" i="16"/>
  <c r="R269" i="16"/>
  <c r="N269" i="16"/>
  <c r="J269" i="16"/>
  <c r="F269" i="16"/>
  <c r="B269" i="16"/>
  <c r="M269" i="16"/>
  <c r="Y269" i="16"/>
  <c r="I269" i="16"/>
  <c r="U269" i="16"/>
  <c r="E269" i="16"/>
  <c r="E252" i="16"/>
  <c r="I252" i="16"/>
  <c r="M252" i="16"/>
  <c r="Q252" i="16"/>
  <c r="U252" i="16"/>
  <c r="D253" i="16"/>
  <c r="H253" i="16"/>
  <c r="L253" i="16"/>
  <c r="P253" i="16"/>
  <c r="T253" i="16"/>
  <c r="X253" i="16"/>
  <c r="Y256" i="16"/>
  <c r="U256" i="16"/>
  <c r="Q256" i="16"/>
  <c r="M256" i="16"/>
  <c r="E256" i="16"/>
  <c r="I256" i="16"/>
  <c r="N256" i="16"/>
  <c r="S256" i="16"/>
  <c r="X256" i="16"/>
  <c r="E257" i="16"/>
  <c r="J257" i="16"/>
  <c r="O257" i="16"/>
  <c r="W258" i="16"/>
  <c r="S258" i="16"/>
  <c r="O258" i="16"/>
  <c r="K258" i="16"/>
  <c r="G258" i="16"/>
  <c r="C258" i="16"/>
  <c r="F258" i="16"/>
  <c r="L258" i="16"/>
  <c r="Q258" i="16"/>
  <c r="V258" i="16"/>
  <c r="E261" i="16"/>
  <c r="J261" i="16"/>
  <c r="O261" i="16"/>
  <c r="W262" i="16"/>
  <c r="S262" i="16"/>
  <c r="O262" i="16"/>
  <c r="K262" i="16"/>
  <c r="G262" i="16"/>
  <c r="C262" i="16"/>
  <c r="F262" i="16"/>
  <c r="L262" i="16"/>
  <c r="Q262" i="16"/>
  <c r="V262" i="16"/>
  <c r="F265" i="16"/>
  <c r="N265" i="16"/>
  <c r="E266" i="16"/>
  <c r="M266" i="16"/>
  <c r="U266" i="16"/>
  <c r="Q291" i="16"/>
  <c r="E253" i="16"/>
  <c r="I253" i="16"/>
  <c r="M253" i="16"/>
  <c r="Q253" i="16"/>
  <c r="U253" i="16"/>
  <c r="X257" i="16"/>
  <c r="T257" i="16"/>
  <c r="P257" i="16"/>
  <c r="L257" i="16"/>
  <c r="H257" i="16"/>
  <c r="D257" i="16"/>
  <c r="F257" i="16"/>
  <c r="K257" i="16"/>
  <c r="Q257" i="16"/>
  <c r="V257" i="16"/>
  <c r="X261" i="16"/>
  <c r="T261" i="16"/>
  <c r="P261" i="16"/>
  <c r="L261" i="16"/>
  <c r="H261" i="16"/>
  <c r="D261" i="16"/>
  <c r="F261" i="16"/>
  <c r="K261" i="16"/>
  <c r="Q261" i="16"/>
  <c r="V261" i="16"/>
  <c r="X265" i="16"/>
  <c r="T265" i="16"/>
  <c r="P265" i="16"/>
  <c r="L265" i="16"/>
  <c r="H265" i="16"/>
  <c r="D265" i="16"/>
  <c r="W265" i="16"/>
  <c r="S265" i="16"/>
  <c r="O265" i="16"/>
  <c r="K265" i="16"/>
  <c r="G265" i="16"/>
  <c r="C265" i="16"/>
  <c r="I265" i="16"/>
  <c r="Q265" i="16"/>
  <c r="Y265" i="16"/>
  <c r="H266" i="16"/>
  <c r="P266" i="16"/>
  <c r="X273" i="16"/>
  <c r="T273" i="16"/>
  <c r="P273" i="16"/>
  <c r="L273" i="16"/>
  <c r="H273" i="16"/>
  <c r="D273" i="16"/>
  <c r="W273" i="16"/>
  <c r="S273" i="16"/>
  <c r="O273" i="16"/>
  <c r="K273" i="16"/>
  <c r="G273" i="16"/>
  <c r="C273" i="16"/>
  <c r="V273" i="16"/>
  <c r="R273" i="16"/>
  <c r="N273" i="16"/>
  <c r="J273" i="16"/>
  <c r="F273" i="16"/>
  <c r="B273" i="16"/>
  <c r="Q273" i="16"/>
  <c r="X283" i="16"/>
  <c r="T283" i="16"/>
  <c r="P283" i="16"/>
  <c r="L283" i="16"/>
  <c r="H283" i="16"/>
  <c r="D283" i="16"/>
  <c r="W283" i="16"/>
  <c r="S283" i="16"/>
  <c r="O283" i="16"/>
  <c r="K283" i="16"/>
  <c r="G283" i="16"/>
  <c r="C283" i="16"/>
  <c r="V283" i="16"/>
  <c r="N283" i="16"/>
  <c r="F283" i="16"/>
  <c r="U283" i="16"/>
  <c r="M283" i="16"/>
  <c r="E283" i="16"/>
  <c r="R283" i="16"/>
  <c r="J283" i="16"/>
  <c r="B283" i="16"/>
  <c r="W266" i="16"/>
  <c r="S266" i="16"/>
  <c r="O266" i="16"/>
  <c r="K266" i="16"/>
  <c r="G266" i="16"/>
  <c r="C266" i="16"/>
  <c r="V266" i="16"/>
  <c r="R266" i="16"/>
  <c r="N266" i="16"/>
  <c r="J266" i="16"/>
  <c r="F266" i="16"/>
  <c r="B266" i="16"/>
  <c r="I266" i="16"/>
  <c r="Q266" i="16"/>
  <c r="Y266" i="16"/>
  <c r="X291" i="16"/>
  <c r="T291" i="16"/>
  <c r="P291" i="16"/>
  <c r="L291" i="16"/>
  <c r="H291" i="16"/>
  <c r="D291" i="16"/>
  <c r="W291" i="16"/>
  <c r="S291" i="16"/>
  <c r="O291" i="16"/>
  <c r="K291" i="16"/>
  <c r="G291" i="16"/>
  <c r="C291" i="16"/>
  <c r="V291" i="16"/>
  <c r="N291" i="16"/>
  <c r="F291" i="16"/>
  <c r="U291" i="16"/>
  <c r="M291" i="16"/>
  <c r="E291" i="16"/>
  <c r="R291" i="16"/>
  <c r="J291" i="16"/>
  <c r="B291" i="16"/>
  <c r="E270" i="16"/>
  <c r="I270" i="16"/>
  <c r="M270" i="16"/>
  <c r="Q270" i="16"/>
  <c r="U270" i="16"/>
  <c r="Y270" i="16"/>
  <c r="E274" i="16"/>
  <c r="I274" i="16"/>
  <c r="M274" i="16"/>
  <c r="Q274" i="16"/>
  <c r="U274" i="16"/>
  <c r="Y274" i="16"/>
  <c r="E278" i="16"/>
  <c r="I278" i="16"/>
  <c r="M278" i="16"/>
  <c r="Q278" i="16"/>
  <c r="U278" i="16"/>
  <c r="Y278" i="16"/>
  <c r="W284" i="16"/>
  <c r="S284" i="16"/>
  <c r="O284" i="16"/>
  <c r="K284" i="16"/>
  <c r="G284" i="16"/>
  <c r="C284" i="16"/>
  <c r="V284" i="16"/>
  <c r="R284" i="16"/>
  <c r="N284" i="16"/>
  <c r="J284" i="16"/>
  <c r="F284" i="16"/>
  <c r="B284" i="16"/>
  <c r="I284" i="16"/>
  <c r="Q284" i="16"/>
  <c r="Y284" i="16"/>
  <c r="W292" i="16"/>
  <c r="S292" i="16"/>
  <c r="O292" i="16"/>
  <c r="X292" i="16"/>
  <c r="T292" i="16"/>
  <c r="P292" i="16"/>
  <c r="L292" i="16"/>
  <c r="R292" i="16"/>
  <c r="K292" i="16"/>
  <c r="G292" i="16"/>
  <c r="C292" i="16"/>
  <c r="Y292" i="16"/>
  <c r="Q292" i="16"/>
  <c r="J292" i="16"/>
  <c r="F292" i="16"/>
  <c r="B292" i="16"/>
  <c r="I292" i="16"/>
  <c r="V292" i="16"/>
  <c r="E267" i="16"/>
  <c r="I267" i="16"/>
  <c r="M267" i="16"/>
  <c r="Q267" i="16"/>
  <c r="U267" i="16"/>
  <c r="Y267" i="16"/>
  <c r="B270" i="16"/>
  <c r="F270" i="16"/>
  <c r="J270" i="16"/>
  <c r="N270" i="16"/>
  <c r="R270" i="16"/>
  <c r="V270" i="16"/>
  <c r="E271" i="16"/>
  <c r="I271" i="16"/>
  <c r="M271" i="16"/>
  <c r="Q271" i="16"/>
  <c r="U271" i="16"/>
  <c r="Y271" i="16"/>
  <c r="B274" i="16"/>
  <c r="F274" i="16"/>
  <c r="J274" i="16"/>
  <c r="N274" i="16"/>
  <c r="R274" i="16"/>
  <c r="V274" i="16"/>
  <c r="E275" i="16"/>
  <c r="I275" i="16"/>
  <c r="M275" i="16"/>
  <c r="Q275" i="16"/>
  <c r="U275" i="16"/>
  <c r="Y275" i="16"/>
  <c r="B278" i="16"/>
  <c r="F278" i="16"/>
  <c r="J278" i="16"/>
  <c r="N278" i="16"/>
  <c r="R278" i="16"/>
  <c r="V278" i="16"/>
  <c r="E279" i="16"/>
  <c r="I279" i="16"/>
  <c r="M279" i="16"/>
  <c r="Q279" i="16"/>
  <c r="U279" i="16"/>
  <c r="Y279" i="16"/>
  <c r="V281" i="16"/>
  <c r="R281" i="16"/>
  <c r="N281" i="16"/>
  <c r="J281" i="16"/>
  <c r="F281" i="16"/>
  <c r="B281" i="16"/>
  <c r="G281" i="16"/>
  <c r="L281" i="16"/>
  <c r="Q281" i="16"/>
  <c r="W281" i="16"/>
  <c r="D284" i="16"/>
  <c r="L284" i="16"/>
  <c r="T284" i="16"/>
  <c r="X287" i="16"/>
  <c r="T287" i="16"/>
  <c r="P287" i="16"/>
  <c r="L287" i="16"/>
  <c r="H287" i="16"/>
  <c r="D287" i="16"/>
  <c r="W287" i="16"/>
  <c r="S287" i="16"/>
  <c r="O287" i="16"/>
  <c r="K287" i="16"/>
  <c r="G287" i="16"/>
  <c r="C287" i="16"/>
  <c r="I287" i="16"/>
  <c r="Q287" i="16"/>
  <c r="Y287" i="16"/>
  <c r="D292" i="16"/>
  <c r="M292" i="16"/>
  <c r="E260" i="16"/>
  <c r="I260" i="16"/>
  <c r="M260" i="16"/>
  <c r="Q260" i="16"/>
  <c r="U260" i="16"/>
  <c r="E264" i="16"/>
  <c r="I264" i="16"/>
  <c r="M264" i="16"/>
  <c r="Q264" i="16"/>
  <c r="U264" i="16"/>
  <c r="B267" i="16"/>
  <c r="F267" i="16"/>
  <c r="J267" i="16"/>
  <c r="N267" i="16"/>
  <c r="R267" i="16"/>
  <c r="E268" i="16"/>
  <c r="I268" i="16"/>
  <c r="M268" i="16"/>
  <c r="Q268" i="16"/>
  <c r="U268" i="16"/>
  <c r="C270" i="16"/>
  <c r="G270" i="16"/>
  <c r="K270" i="16"/>
  <c r="O270" i="16"/>
  <c r="S270" i="16"/>
  <c r="B271" i="16"/>
  <c r="F271" i="16"/>
  <c r="J271" i="16"/>
  <c r="N271" i="16"/>
  <c r="R271" i="16"/>
  <c r="E272" i="16"/>
  <c r="I272" i="16"/>
  <c r="M272" i="16"/>
  <c r="Q272" i="16"/>
  <c r="U272" i="16"/>
  <c r="C274" i="16"/>
  <c r="G274" i="16"/>
  <c r="K274" i="16"/>
  <c r="O274" i="16"/>
  <c r="S274" i="16"/>
  <c r="B275" i="16"/>
  <c r="F275" i="16"/>
  <c r="J275" i="16"/>
  <c r="N275" i="16"/>
  <c r="R275" i="16"/>
  <c r="E276" i="16"/>
  <c r="I276" i="16"/>
  <c r="M276" i="16"/>
  <c r="Q276" i="16"/>
  <c r="U276" i="16"/>
  <c r="C278" i="16"/>
  <c r="G278" i="16"/>
  <c r="K278" i="16"/>
  <c r="O278" i="16"/>
  <c r="S278" i="16"/>
  <c r="B279" i="16"/>
  <c r="F279" i="16"/>
  <c r="J279" i="16"/>
  <c r="N279" i="16"/>
  <c r="R279" i="16"/>
  <c r="W280" i="16"/>
  <c r="S280" i="16"/>
  <c r="E280" i="16"/>
  <c r="I280" i="16"/>
  <c r="M280" i="16"/>
  <c r="Q280" i="16"/>
  <c r="V280" i="16"/>
  <c r="C281" i="16"/>
  <c r="H281" i="16"/>
  <c r="M281" i="16"/>
  <c r="S281" i="16"/>
  <c r="X281" i="16"/>
  <c r="E284" i="16"/>
  <c r="M284" i="16"/>
  <c r="U284" i="16"/>
  <c r="B287" i="16"/>
  <c r="J287" i="16"/>
  <c r="R287" i="16"/>
  <c r="W288" i="16"/>
  <c r="S288" i="16"/>
  <c r="O288" i="16"/>
  <c r="K288" i="16"/>
  <c r="G288" i="16"/>
  <c r="C288" i="16"/>
  <c r="V288" i="16"/>
  <c r="R288" i="16"/>
  <c r="N288" i="16"/>
  <c r="J288" i="16"/>
  <c r="F288" i="16"/>
  <c r="B288" i="16"/>
  <c r="I288" i="16"/>
  <c r="Q288" i="16"/>
  <c r="Y288" i="16"/>
  <c r="E292" i="16"/>
  <c r="N292" i="16"/>
  <c r="E285" i="16"/>
  <c r="I285" i="16"/>
  <c r="M285" i="16"/>
  <c r="Q285" i="16"/>
  <c r="U285" i="16"/>
  <c r="Y285" i="16"/>
  <c r="E289" i="16"/>
  <c r="I289" i="16"/>
  <c r="M289" i="16"/>
  <c r="Q289" i="16"/>
  <c r="U289" i="16"/>
  <c r="Y289" i="16"/>
  <c r="W296" i="16"/>
  <c r="S296" i="16"/>
  <c r="O296" i="16"/>
  <c r="K296" i="16"/>
  <c r="G296" i="16"/>
  <c r="C296" i="16"/>
  <c r="X296" i="16"/>
  <c r="T296" i="16"/>
  <c r="P296" i="16"/>
  <c r="L296" i="16"/>
  <c r="H296" i="16"/>
  <c r="D296" i="16"/>
  <c r="I296" i="16"/>
  <c r="Q296" i="16"/>
  <c r="Y296" i="16"/>
  <c r="W300" i="16"/>
  <c r="S300" i="16"/>
  <c r="O300" i="16"/>
  <c r="K300" i="16"/>
  <c r="G300" i="16"/>
  <c r="C300" i="16"/>
  <c r="V300" i="16"/>
  <c r="R300" i="16"/>
  <c r="N300" i="16"/>
  <c r="J300" i="16"/>
  <c r="F300" i="16"/>
  <c r="B300" i="16"/>
  <c r="X300" i="16"/>
  <c r="T300" i="16"/>
  <c r="P300" i="16"/>
  <c r="L300" i="16"/>
  <c r="H300" i="16"/>
  <c r="D300" i="16"/>
  <c r="Q300" i="16"/>
  <c r="E282" i="16"/>
  <c r="I282" i="16"/>
  <c r="M282" i="16"/>
  <c r="Q282" i="16"/>
  <c r="U282" i="16"/>
  <c r="B285" i="16"/>
  <c r="F285" i="16"/>
  <c r="J285" i="16"/>
  <c r="N285" i="16"/>
  <c r="R285" i="16"/>
  <c r="E286" i="16"/>
  <c r="I286" i="16"/>
  <c r="M286" i="16"/>
  <c r="Q286" i="16"/>
  <c r="U286" i="16"/>
  <c r="B289" i="16"/>
  <c r="F289" i="16"/>
  <c r="J289" i="16"/>
  <c r="N289" i="16"/>
  <c r="R289" i="16"/>
  <c r="E290" i="16"/>
  <c r="I290" i="16"/>
  <c r="M290" i="16"/>
  <c r="Q290" i="16"/>
  <c r="U290" i="16"/>
  <c r="V293" i="16"/>
  <c r="R293" i="16"/>
  <c r="N293" i="16"/>
  <c r="J293" i="16"/>
  <c r="F293" i="16"/>
  <c r="B293" i="16"/>
  <c r="W293" i="16"/>
  <c r="S293" i="16"/>
  <c r="O293" i="16"/>
  <c r="K293" i="16"/>
  <c r="G293" i="16"/>
  <c r="C293" i="16"/>
  <c r="I293" i="16"/>
  <c r="Q293" i="16"/>
  <c r="Y293" i="16"/>
  <c r="B296" i="16"/>
  <c r="J296" i="16"/>
  <c r="R296" i="16"/>
  <c r="V297" i="16"/>
  <c r="R297" i="16"/>
  <c r="N297" i="16"/>
  <c r="J297" i="16"/>
  <c r="F297" i="16"/>
  <c r="B297" i="16"/>
  <c r="W297" i="16"/>
  <c r="S297" i="16"/>
  <c r="O297" i="16"/>
  <c r="K297" i="16"/>
  <c r="G297" i="16"/>
  <c r="C297" i="16"/>
  <c r="I297" i="16"/>
  <c r="Q297" i="16"/>
  <c r="Y297" i="16"/>
  <c r="E300" i="16"/>
  <c r="U300" i="16"/>
  <c r="B294" i="16"/>
  <c r="F294" i="16"/>
  <c r="J294" i="16"/>
  <c r="N294" i="16"/>
  <c r="R294" i="16"/>
  <c r="V294" i="16"/>
  <c r="E295" i="16"/>
  <c r="I295" i="16"/>
  <c r="M295" i="16"/>
  <c r="Q295" i="16"/>
  <c r="U295" i="16"/>
  <c r="Y295" i="16"/>
  <c r="B298" i="16"/>
  <c r="F298" i="16"/>
  <c r="J298" i="16"/>
  <c r="N298" i="16"/>
  <c r="R298" i="16"/>
  <c r="V298" i="16"/>
  <c r="E299" i="16"/>
  <c r="I299" i="16"/>
  <c r="M299" i="16"/>
  <c r="Q299" i="16"/>
  <c r="U299" i="16"/>
  <c r="Y299" i="16"/>
  <c r="C301" i="16"/>
  <c r="G301" i="16"/>
  <c r="K301" i="16"/>
  <c r="O301" i="16"/>
  <c r="S301" i="16"/>
  <c r="W301" i="16"/>
  <c r="B302" i="16"/>
  <c r="F302" i="16"/>
  <c r="J302" i="16"/>
  <c r="N302" i="16"/>
  <c r="R302" i="16"/>
  <c r="V302" i="16"/>
  <c r="E303" i="16"/>
  <c r="I303" i="16"/>
  <c r="M303" i="16"/>
  <c r="Q303" i="16"/>
  <c r="U303" i="16"/>
  <c r="Y303" i="16"/>
  <c r="C305" i="16"/>
  <c r="G305" i="16"/>
  <c r="K305" i="16"/>
  <c r="O305" i="16"/>
  <c r="S305" i="16"/>
  <c r="W305" i="16"/>
  <c r="E301" i="16"/>
  <c r="I301" i="16"/>
  <c r="M301" i="16"/>
  <c r="Q301" i="16"/>
  <c r="U301" i="16"/>
  <c r="Y301" i="16"/>
  <c r="S303" i="16"/>
  <c r="W303" i="16"/>
  <c r="E305" i="16"/>
  <c r="I305" i="16"/>
  <c r="M305" i="16"/>
  <c r="Q305" i="16"/>
  <c r="U305" i="16"/>
  <c r="Y305" i="16"/>
  <c r="E294" i="16"/>
  <c r="I294" i="16"/>
  <c r="M294" i="16"/>
  <c r="Q294" i="16"/>
  <c r="U294" i="16"/>
  <c r="D295" i="16"/>
  <c r="H295" i="16"/>
  <c r="L295" i="16"/>
  <c r="P295" i="16"/>
  <c r="T295" i="16"/>
  <c r="E298" i="16"/>
  <c r="I298" i="16"/>
  <c r="M298" i="16"/>
  <c r="Q298" i="16"/>
  <c r="U298" i="16"/>
  <c r="D299" i="16"/>
  <c r="H299" i="16"/>
  <c r="L299" i="16"/>
  <c r="P299" i="16"/>
  <c r="T299" i="16"/>
  <c r="B301" i="16"/>
  <c r="F301" i="16"/>
  <c r="J301" i="16"/>
  <c r="N301" i="16"/>
  <c r="R301" i="16"/>
  <c r="E302" i="16"/>
  <c r="I302" i="16"/>
  <c r="M302" i="16"/>
  <c r="Q302" i="16"/>
  <c r="U302" i="16"/>
  <c r="D303" i="16"/>
  <c r="H303" i="16"/>
  <c r="L303" i="16"/>
  <c r="P303" i="16"/>
  <c r="T303" i="16"/>
  <c r="B305" i="16"/>
  <c r="F305" i="16"/>
  <c r="J305" i="16"/>
  <c r="N305" i="16"/>
  <c r="R305" i="16"/>
  <c r="W11" i="16" l="1"/>
  <c r="W7" i="16"/>
  <c r="P6" i="15"/>
  <c r="W12" i="16"/>
  <c r="W8" i="16"/>
  <c r="H57" i="12"/>
  <c r="W6" i="16"/>
  <c r="W9" i="16"/>
  <c r="I8" i="12"/>
  <c r="I9" i="12"/>
  <c r="A19" i="12" s="1"/>
  <c r="W13" i="16"/>
  <c r="B32" i="17"/>
  <c r="V12" i="16"/>
  <c r="V8" i="16"/>
  <c r="E57" i="12"/>
  <c r="V11" i="16"/>
  <c r="V7" i="16"/>
  <c r="V13" i="16"/>
  <c r="V9" i="16"/>
  <c r="P6" i="14"/>
  <c r="C27" i="12"/>
  <c r="A63" i="12" l="1"/>
  <c r="B33" i="17"/>
  <c r="A38" i="17" s="1"/>
  <c r="J57" i="12"/>
  <c r="X11" i="16"/>
  <c r="X7" i="16"/>
  <c r="Q6" i="15"/>
  <c r="X10" i="16"/>
  <c r="X8" i="16"/>
  <c r="X9" i="16"/>
  <c r="X13" i="16"/>
  <c r="X6" i="16"/>
  <c r="X12" i="16"/>
</calcChain>
</file>

<file path=xl/comments1.xml><?xml version="1.0" encoding="utf-8"?>
<comments xmlns="http://schemas.openxmlformats.org/spreadsheetml/2006/main">
  <authors>
    <author>tc={17AB8656-8D6F-3CD4-D2DF-51D59992197D}</author>
  </authors>
  <commentList>
    <comment ref="I8" authorId="0" shapeId="0">
      <text>
        <r>
          <rPr>
            <sz val="11"/>
            <rFont val="Carlito"/>
          </rPr>
          <t>[Threaded comment]
Your version of Excel allows you to read this threaded comment; however, any edits to it will get removed if the file is opened in a newer version of Excel. Learn more: https://go.microsoft.com/fwlink/?linkid=870924
Comment:
    Tahmini FTE = pozisyon koduna bağlı toplam aylık iş yükü / aylık net kapasite. Nihai norm kadro kararı değildir; saha doğrulaması gerektirir.</t>
        </r>
      </text>
    </comment>
  </commentList>
</comments>
</file>

<file path=xl/comments2.xml><?xml version="1.0" encoding="utf-8"?>
<comments xmlns="http://schemas.openxmlformats.org/spreadsheetml/2006/main">
  <authors>
    <author>tc={8A29A93A-8452-5B3C-5933-32D60D08564F}</author>
  </authors>
  <commentList>
    <comment ref="B5" authorId="0" shapeId="0">
      <text>
        <r>
          <rPr>
            <sz val="11"/>
            <rFont val="Carlito"/>
          </rPr>
          <t>[Threaded comment]
Your version of Excel allows you to read this threaded comment; however, any edits to it will get removed if the file is opened in a newer version of Excel. Learn more: https://go.microsoft.com/fwlink/?linkid=870924
Comment:
    FTE hesabında kullanılan aylık net kapasite örnek değerdir. Firmanın vardiya, mola, izin ve verimlilik kabullerine göre doğrulanmalıdır.</t>
        </r>
      </text>
    </comment>
  </commentList>
</comments>
</file>

<file path=xl/sharedStrings.xml><?xml version="1.0" encoding="utf-8"?>
<sst xmlns="http://schemas.openxmlformats.org/spreadsheetml/2006/main" count="1428" uniqueCount="936">
  <si>
    <t>KARİYERNOVA
Kariyerine Yön Ver, Geleceğini Yarat</t>
  </si>
  <si>
    <t>KURUMSAL İŞ ANALİZİ UYGULAMA FORMU — ÜCRETSİZ ŞABLON</t>
  </si>
  <si>
    <t>Pozisyon envanteri, dinamik iş yükü/FTE, yetkinlik, iş değerleme &amp; grade, KPI, yetki, risk ve yetenek/kariyer analizini tek dosyada yönetmenizi sağlayan kurumsal İK aracı. KariyerNova tarafından İK ve organizasyon ekipleri için ücretsiz olarak hazırlanmıştır.</t>
  </si>
  <si>
    <t>Kurumsal İK danışmanlığı ve özel çözümler için: kariyernova.com  |  info@kariyernova.com</t>
  </si>
  <si>
    <t>© KariyerNova — Bu şablon ücretsiz paylaşım içindir. İçerik ve marka unsurları değiştirilmeden, kaynak gösterilerek paylaşılabilir; izinsiz ticari amaçla yeniden satılamaz.</t>
  </si>
  <si>
    <t>KURUMSAL İŞ ANALİZİ UYGULAMA FORMU</t>
  </si>
  <si>
    <t>Çok pozisyonlu iş analizi, iş yükü, yetkinlik, KPI, yetki, risk ve doğrulama kayıtlarını tek dosyada yönetin.</t>
  </si>
  <si>
    <t>1. Uygulama Adımları</t>
  </si>
  <si>
    <t>Ayarları doğrulayın</t>
  </si>
  <si>
    <t>Ayarlar ve Listeler sekmesindeki brüt saat, izin/tatil/devamsızlık, verimlilik, PFD, mevsimsellik katsayıları ve puan eşiklerini kurumunuza göre kalibre edin.</t>
  </si>
  <si>
    <t>İK / Proje Ekibi</t>
  </si>
  <si>
    <t>Çalışma takvimi</t>
  </si>
  <si>
    <t>Başlangıç</t>
  </si>
  <si>
    <t>Zorunlu</t>
  </si>
  <si>
    <t>Pozisyonları tanımlayın</t>
  </si>
  <si>
    <t>Pozisyon Envanteri sekmesinde her pozisyona benzersiz bir kod verin. Aynı kod diğer tüm sekmelerde ana anahtar olarak kullanılır.</t>
  </si>
  <si>
    <t>İK</t>
  </si>
  <si>
    <t>Organizasyon şeması</t>
  </si>
  <si>
    <t>Veri toplayın</t>
  </si>
  <si>
    <t>En az çalışan, bağlı yönetici ve mevcut dokümanlardan veri alın; mümkünse gözlem, iş günlüğü veya sistem kayıtlarıyla doğrulayın.</t>
  </si>
  <si>
    <t>Analist</t>
  </si>
  <si>
    <t>Soru bankası</t>
  </si>
  <si>
    <t>Saha</t>
  </si>
  <si>
    <t>Dinamik iş yükünü kaydedin</t>
  </si>
  <si>
    <t>İşlem süresi ve tekrar sayısını girin. Mevsimsellik, verimlilik ve PFD parametreleriyle düzeltilmiş iş yükü ve FTE otomatik hesaplanır.</t>
  </si>
  <si>
    <t>Analist + Çalışan</t>
  </si>
  <si>
    <t>İş günlüğü / sistem verisi</t>
  </si>
  <si>
    <t>İş değerleme ve grade yapın</t>
  </si>
  <si>
    <t>Bütçe/etki, problem çözme, risk etkisi, inovasyon, karar serbestisi ve uzmanlık boyutlarını puanlayın; G1–G6 grade sonucunu inceleyin.</t>
  </si>
  <si>
    <t>İK + Yönetim</t>
  </si>
  <si>
    <t>İş Değerleme &amp; Kademe</t>
  </si>
  <si>
    <t>Analiz</t>
  </si>
  <si>
    <t>Yetenek ve kariyer riskini belirleyin</t>
  </si>
  <si>
    <t>Piyasa bulunabilirliği, bağlılık riski, ramp-up, yedeklenme süresi, feeder ve next-step rollerini tanımlayın.</t>
  </si>
  <si>
    <t>İK + Yönetici</t>
  </si>
  <si>
    <t>Yetenek &amp; Kariyer</t>
  </si>
  <si>
    <t>KPI, yetki ve riskleri ekleyin</t>
  </si>
  <si>
    <t>Ölçülebilir çıktıları, karar sınırlarını ve çalışma koşullarını kaydedin. RACI görev sayfasından otomatik bağlanır.</t>
  </si>
  <si>
    <t>Süreç sahipleri</t>
  </si>
  <si>
    <t>Prosedür / risk analizi</t>
  </si>
  <si>
    <t>Özet, BI ve AI çıktısını inceleyin</t>
  </si>
  <si>
    <t>Pozisyon Özeti, BI_Flat_IsYuku ve AI Job Description sekmelerini kullanarak yönetim kararını, Power BI verisini ve görev tanımı promptunu kontrol edin.</t>
  </si>
  <si>
    <t>İK / Yönetim</t>
  </si>
  <si>
    <t>Otomatik çıktı</t>
  </si>
  <si>
    <t>Değerlendirme</t>
  </si>
  <si>
    <t>2. Renklerin Anlamı</t>
  </si>
  <si>
    <t>RENK</t>
  </si>
  <si>
    <t>ANLAM</t>
  </si>
  <si>
    <t>KULLANIM</t>
  </si>
  <si>
    <t>Sarı</t>
  </si>
  <si>
    <t>Kullanıcı girdisi</t>
  </si>
  <si>
    <t>Kurum, analist veya görüşülen kişi tarafından doldurulur.</t>
  </si>
  <si>
    <t>Yeşil</t>
  </si>
  <si>
    <t>Formül / otomatik sonuç</t>
  </si>
  <si>
    <t>Formülleri silmeyin; değerler kaynak kayıtlar değiştikçe güncellenir.</t>
  </si>
  <si>
    <t>Mavi</t>
  </si>
  <si>
    <t>Başlık / sistem alanı</t>
  </si>
  <si>
    <t>Sütun başlıkları, bölüm başlıkları ve yönlendirme alanlarıdır.</t>
  </si>
  <si>
    <t>3. Analiz Kalite Kuralları</t>
  </si>
  <si>
    <t>01</t>
  </si>
  <si>
    <t>Kişiyi değil işi analiz edin.</t>
  </si>
  <si>
    <t>Mevcut çalışanın güçlü/zayıf yönlerini pozisyon gerekliliği gibi yazmayın.</t>
  </si>
  <si>
    <t>02</t>
  </si>
  <si>
    <t>Fiil + nesne + amaç yapısını kullanın.</t>
  </si>
  <si>
    <t>Örn. “Haftalık üretim planını kapasite ve sipariş verilerine göre hazırlamak.”</t>
  </si>
  <si>
    <t>03</t>
  </si>
  <si>
    <t>İş yükünü kanıtla destekleyin.</t>
  </si>
  <si>
    <t>ERP kaydı, iş günlüğü, gözlem, işlem adedi veya örnek doküman kullanın.</t>
  </si>
  <si>
    <t>04</t>
  </si>
  <si>
    <t>Aynı işi iki kez saymayın.</t>
  </si>
  <si>
    <t>Alt faaliyetleri ana görevden ayırın; tekrar eden adımlarda kapsam çakışmasını kontrol edin.</t>
  </si>
  <si>
    <t>05</t>
  </si>
  <si>
    <t>Yetki ile sorumluluğu dengeleyin.</t>
  </si>
  <si>
    <t>Sonuçtan sorumlu tutulan pozisyona gerekli karar veya onay yetkisinin verildiğini doğrulayın.</t>
  </si>
  <si>
    <t>06</t>
  </si>
  <si>
    <t>Üçlü doğrulama yapın.</t>
  </si>
  <si>
    <t>Çalışan, yönetici ve İK/süreç sahibi görüşlerini uzlaştırmadan analizi kapatmayın.</t>
  </si>
  <si>
    <t>4. 1–5 Puanlama Ölçeği</t>
  </si>
  <si>
    <t>Puan</t>
  </si>
  <si>
    <t>Önem / Hata Etkisi</t>
  </si>
  <si>
    <t>Yetkinlik Seviyesi</t>
  </si>
  <si>
    <t>Olasılık / Şiddet</t>
  </si>
  <si>
    <t>Çok düşük</t>
  </si>
  <si>
    <t>Temel farkındalık</t>
  </si>
  <si>
    <t>Çok düşük / Önemsiz</t>
  </si>
  <si>
    <t>Düşük</t>
  </si>
  <si>
    <t>Rehberlikle uygular</t>
  </si>
  <si>
    <t>Düşük / Hafif</t>
  </si>
  <si>
    <t>Orta</t>
  </si>
  <si>
    <t>Bağımsız uygular</t>
  </si>
  <si>
    <t>Olası / Orta</t>
  </si>
  <si>
    <t>Yüksek</t>
  </si>
  <si>
    <t>İleri düzey / başkalarına destek olur</t>
  </si>
  <si>
    <t>Yüksek / Ciddi</t>
  </si>
  <si>
    <t>Çok yüksek / kritik</t>
  </si>
  <si>
    <t>Uzman / yöntem geliştirir</t>
  </si>
  <si>
    <t>Çok yüksek / Çok ciddi</t>
  </si>
  <si>
    <t>5. Önemli Not</t>
  </si>
  <si>
    <t>Dosyada ORNEK-001 kodlu örnek bir pozisyon bulunmaktadır. Formüllerin nasıl çalıştığını görmek için bırakabilir; gerçek çalışmaya başlarken örnek satırları silebilir veya kendi verilerinizle değiştirebilirsiniz. FTE ve norm kadro çıktıları karar destek göstergesidir; vardiya, izin, mola, kayıp zaman, yasal çalışma düzeni ve dönemsel yoğunluk saha verisiyle ayrıca doğrulanmalıdır.</t>
  </si>
  <si>
    <t>Dinamik FTE</t>
  </si>
  <si>
    <t>Mevsimsellik + verimlilik + PFD ile düzeltilmiş iş yükü; izin/tatil/devamsızlık etkili kapasite.</t>
  </si>
  <si>
    <t>Görev ve İş Yükü / Ayarlar</t>
  </si>
  <si>
    <t>Norm kadro ve kapasite kararı</t>
  </si>
  <si>
    <t>İş Değerleme</t>
  </si>
  <si>
    <t>Point-factor puan ve G1–G6 grade.</t>
  </si>
  <si>
    <t>Kademe, ücret mimarisi ve rol büyüklüğü</t>
  </si>
  <si>
    <t>Stratejik Yetenek</t>
  </si>
  <si>
    <t>Tedarik zorluğu, bağlılık, ramp-up, yedeklenme.</t>
  </si>
  <si>
    <t>Kritik rol ve succession plan</t>
  </si>
  <si>
    <t>Veri Mimarisi</t>
  </si>
  <si>
    <t>Pozisyon kodu anahtarıyla Power BI-ready flat tablo.</t>
  </si>
  <si>
    <t>BI_Flat_IsYuku</t>
  </si>
  <si>
    <t>Organizasyonel FTE ve iş yükü haritası</t>
  </si>
  <si>
    <t>AI Katmanı</t>
  </si>
  <si>
    <t>Toplanan verileri görev tanımı promptuna dönüştürür.</t>
  </si>
  <si>
    <t>AI Job Description / Pozisyon Özeti</t>
  </si>
  <si>
    <t>Standart Job Description üretimi</t>
  </si>
  <si>
    <t>RACI Tek Kaynak</t>
  </si>
  <si>
    <t>RACI görev kaydında tanımlanır; Yetki ve İlişkiler ekranında görev numarasıyla çekilir.</t>
  </si>
  <si>
    <t>Görev ve İş Yükü</t>
  </si>
  <si>
    <t>Data mismatch riskinin azaltılması</t>
  </si>
  <si>
    <t>7. Veri Yönetişimi ve Formül Güvenliği</t>
  </si>
  <si>
    <t>Kural</t>
  </si>
  <si>
    <t>Uygulama</t>
  </si>
  <si>
    <t>Neden</t>
  </si>
  <si>
    <t>Girdi alanı</t>
  </si>
  <si>
    <t>Sadece sarı hücrelere manuel veri girin.</t>
  </si>
  <si>
    <t>Formül alanlarının bozulmasını önler.</t>
  </si>
  <si>
    <t>Formül alanı</t>
  </si>
  <si>
    <t>Yeşil hücreleri değiştirmeyin; tüm otomatik alanlar kaynak veriden hesaplanır.</t>
  </si>
  <si>
    <t>Hesaplama tutarlılığı ve izlenebilirlik sağlar.</t>
  </si>
  <si>
    <t>Açılır listeler</t>
  </si>
  <si>
    <t>Kategorik alanlar merkezi Ayarlar ve Listeler sekmesinden beslenir.</t>
  </si>
  <si>
    <t>Standart terminoloji ve BI veri kalitesi sağlar.</t>
  </si>
  <si>
    <t>KariyerNova  |  kariyernova.com  |  info@kariyernova.com  —  Kurumsal İK danışmanlığı için bize ulaşın.</t>
  </si>
  <si>
    <t>© KariyerNova — Bu şablon ücretsiz paylaşım içindir; izinsiz ticari amaçla yeniden satılamaz.</t>
  </si>
  <si>
    <t>POZİSYON ENVANTERİ</t>
  </si>
  <si>
    <t>Her pozisyon için benzersiz bir kod oluşturun. Diğer tüm sekmelerde kayıtları aynı pozisyon koduyla ilişkilendirin.</t>
  </si>
  <si>
    <t>Örnek kayıt ORNEK-001 ile gösterilmiştir. Sarı alanları doldurun; yeşil Tamamlanma % alanı görev, yetkinlik, gereklilik, KPI, risk, iş değerleme ve yetenek/kariyer katmanlarını birlikte kontrol eder.</t>
  </si>
  <si>
    <t>Pozisyon Kodu</t>
  </si>
  <si>
    <t>Şirket</t>
  </si>
  <si>
    <t>Lokasyon</t>
  </si>
  <si>
    <t>Birim</t>
  </si>
  <si>
    <t>Departman</t>
  </si>
  <si>
    <t>Pozisyon Adı</t>
  </si>
  <si>
    <t>Bağlı Olduğu Pozisyon</t>
  </si>
  <si>
    <t>Kendisine Bağlı Pozisyon(lar)</t>
  </si>
  <si>
    <t>Mevcut Kadro</t>
  </si>
  <si>
    <t>Önerilen Norm Kadro</t>
  </si>
  <si>
    <t>Çalışma Düzeni</t>
  </si>
  <si>
    <t>İş Ailesi</t>
  </si>
  <si>
    <t>Organizasyon Seviyesi</t>
  </si>
  <si>
    <t>Analiz Sorumlusu</t>
  </si>
  <si>
    <t>Başlangıç Tarihi</t>
  </si>
  <si>
    <t>Tamamlama Tarihi</t>
  </si>
  <si>
    <t>Durum</t>
  </si>
  <si>
    <t>Öncelik</t>
  </si>
  <si>
    <t>Tamamlanma %</t>
  </si>
  <si>
    <t>Revizyon No</t>
  </si>
  <si>
    <t>Açıklama / Not</t>
  </si>
  <si>
    <t>IK-UZM-001</t>
  </si>
  <si>
    <t>ÖRNEK ŞİRKET A.Ş.</t>
  </si>
  <si>
    <t>İzmir</t>
  </si>
  <si>
    <t>Kurumsal Hizmetler</t>
  </si>
  <si>
    <t>İnsan Kaynakları</t>
  </si>
  <si>
    <t>İnsan Kaynakları Uzmanı</t>
  </si>
  <si>
    <t>İnsan Kaynakları Müdürü</t>
  </si>
  <si>
    <t>-</t>
  </si>
  <si>
    <t>Gündüz</t>
  </si>
  <si>
    <t>Uzman</t>
  </si>
  <si>
    <t>Tamamlandı</t>
  </si>
  <si>
    <t>İnsan Kaynakları Uzmanı rolü için uçtan uca doldurulmuş örnek iş analizi kaydıdır.</t>
  </si>
  <si>
    <t>İŞ ANALİZİ SORU BANKASI</t>
  </si>
  <si>
    <t>Görüşme, gözlem ve doküman incelemesinde kullanılacak yönlendirici sorular. Yanıtları ilgili veri sekmesine kaydedin.</t>
  </si>
  <si>
    <t>Soruların tamamı her pozisyonda zorunlu değildir. Pozisyonun niteliğine uygun soruları seçin; kritik bulguları en az iki kaynakla doğrulayın.</t>
  </si>
  <si>
    <t>No</t>
  </si>
  <si>
    <t>Analiz Alanı</t>
  </si>
  <si>
    <t>Soru</t>
  </si>
  <si>
    <t>Öncelikli Görüşülen</t>
  </si>
  <si>
    <t>Önerilen Kanıt</t>
  </si>
  <si>
    <t>Kayıt Sekmesi</t>
  </si>
  <si>
    <t>Pozisyonun Amacı ve Organizasyon</t>
  </si>
  <si>
    <t>Bu pozisyonun şirkette bulunmasının temel amacı nedir?</t>
  </si>
  <si>
    <t>Çalışan + Yönetici</t>
  </si>
  <si>
    <t>Organizasyon şeması / görev tanımı</t>
  </si>
  <si>
    <t>İş Gereklilikleri</t>
  </si>
  <si>
    <t>Pozisyonun ürettiği en önemli sonuç veya katma değer nedir?</t>
  </si>
  <si>
    <t>Yönetici</t>
  </si>
  <si>
    <t>Süreç çıktıları</t>
  </si>
  <si>
    <t>KPI ve Çıktılar</t>
  </si>
  <si>
    <t>Pozisyon hangi birim ve süreçlerin içinde yer alır?</t>
  </si>
  <si>
    <t>Yönetici + İK</t>
  </si>
  <si>
    <t>Süreç haritası</t>
  </si>
  <si>
    <t>Pozisyon Envanteri</t>
  </si>
  <si>
    <t>Pozisyon kime raporlar ve kendisine doğrudan/dolaylı kimler raporlar?</t>
  </si>
  <si>
    <t>Çalışan + İK</t>
  </si>
  <si>
    <t>Bu pozisyon olmasaydı hangi iş sonuçları aksar veya risk oluşurdu?</t>
  </si>
  <si>
    <t>Risk / kesinti kayıtları</t>
  </si>
  <si>
    <t>Risk ve Koşullar</t>
  </si>
  <si>
    <t>Rolün kapsamı son 12 ayda nasıl değişti; yakın gelecekte nasıl değişmesi bekleniyor?</t>
  </si>
  <si>
    <t>Yönetici + Çalışan</t>
  </si>
  <si>
    <t>Proje / yatırım planı</t>
  </si>
  <si>
    <t>Görüşme Kayıtları</t>
  </si>
  <si>
    <t>Görevler ve Süreç</t>
  </si>
  <si>
    <t>Pozisyonun günlük yaptığı ana görevler nelerdir?</t>
  </si>
  <si>
    <t>Çalışan</t>
  </si>
  <si>
    <t>Gözlem / iş günlüğü</t>
  </si>
  <si>
    <t>Haftalık, aylık, dönemsel ve yıllık görevler nelerdir?</t>
  </si>
  <si>
    <t>Takvim / raporlar</t>
  </si>
  <si>
    <t>Her görevin başlangıç girdisi, ana adımları ve çıktısı nedir?</t>
  </si>
  <si>
    <t>Süreç akışı</t>
  </si>
  <si>
    <t>Görev hangi olay, talep veya veriyle başlar; kimden gelir?</t>
  </si>
  <si>
    <t>Talep / sistem kaydı</t>
  </si>
  <si>
    <t>Görevin tamamlandığını gösteren kabul kriteri nedir?</t>
  </si>
  <si>
    <t>Yönetici + İç Müşteri</t>
  </si>
  <si>
    <t>Kontrol listesi / SLA</t>
  </si>
  <si>
    <t>En kritik üç görev hangisidir ve hata halinde etkisi nedir?</t>
  </si>
  <si>
    <t>Hata / uygunsuzluk kaydı</t>
  </si>
  <si>
    <t>Hangi görevler başka pozisyonlarla çakışıyor veya mükerrer yapılıyor?</t>
  </si>
  <si>
    <t>Süreç karşılaştırması</t>
  </si>
  <si>
    <t>Yetki ve İlişkiler</t>
  </si>
  <si>
    <t>Hangi görevlerde bekleme, yeniden işleme veya gereksiz kontrol vardır?</t>
  </si>
  <si>
    <t>Süre ölçümü / hata kaydı</t>
  </si>
  <si>
    <t>Hangi sistem, yazılım, makine, form ve dokümanlar kullanılır?</t>
  </si>
  <si>
    <t>Sistem erişimi / doküman</t>
  </si>
  <si>
    <t>Pozisyonun hazırladığı, kontrol ettiği veya onayladığı temel dokümanlar nelerdir?</t>
  </si>
  <si>
    <t>Doküman listesi</t>
  </si>
  <si>
    <t>İş Yükü ve Zaman</t>
  </si>
  <si>
    <t>Her görevin bir kez yapılması ortalama kaç dakika/saat sürer?</t>
  </si>
  <si>
    <t>Çalışan + Gözlem</t>
  </si>
  <si>
    <t>Zaman etüdü / iş günlüğü</t>
  </si>
  <si>
    <t>Görev ayda ortalama kaç kez tekrarlanır?</t>
  </si>
  <si>
    <t>ERP / işlem adedi</t>
  </si>
  <si>
    <t>Yoğun ve düşük dönemler hangileridir; hacim ne kadar değişir?</t>
  </si>
  <si>
    <t>Sezonluk veri</t>
  </si>
  <si>
    <t>Planlanmamış işler toplam zamanın yaklaşık ne kadarını alır?</t>
  </si>
  <si>
    <t>İş günlüğü</t>
  </si>
  <si>
    <t>Toplantı, raporlama, koordinasyon ve bekleme süreleri ne kadardır?</t>
  </si>
  <si>
    <t>Takvim / gözlem</t>
  </si>
  <si>
    <t>Fazla mesai veya iş birikimi hangi nedenlerle oluşur?</t>
  </si>
  <si>
    <t>PDKS / iş birikimi</t>
  </si>
  <si>
    <t>İş yükü mevcut kadro arasında nasıl dağıtılır; yedekleme yeterli midir?</t>
  </si>
  <si>
    <t>Vardiya / görev dağılımı</t>
  </si>
  <si>
    <t>Yetki ve Sorumluluk</t>
  </si>
  <si>
    <t>Pozisyon hangi konularda tek başına karar verebilir?</t>
  </si>
  <si>
    <t>Yetki matrisi</t>
  </si>
  <si>
    <t>Hangi kararlar için kimden onay alınır?</t>
  </si>
  <si>
    <t>Onay akışı</t>
  </si>
  <si>
    <t>Bütçe, satın alma, iskonto, personel veya kalite durdurma yetki sınırları nelerdir?</t>
  </si>
  <si>
    <t>İmza sirküsü / yetki matrisi</t>
  </si>
  <si>
    <t>Hangi süreçlerde R, A, C veya I rolü üstlenir?</t>
  </si>
  <si>
    <t>Süreç Sahibi</t>
  </si>
  <si>
    <t>RACI matrisi</t>
  </si>
  <si>
    <t>Sorumlu olduğu fakat gerekli yetkiye sahip olmadığı alanlar var mı?</t>
  </si>
  <si>
    <t>Uygunsuzluk / gecikme</t>
  </si>
  <si>
    <t>Hangi durumlarda işi durdurma, eskalasyon veya üst yönetime bildirim zorunludur?</t>
  </si>
  <si>
    <t>Prosedür / acil durum</t>
  </si>
  <si>
    <t>Performans ve Çıktılar</t>
  </si>
  <si>
    <t>Pozisyonun başarısı hangi göstergelerle ölçülmelidir?</t>
  </si>
  <si>
    <t>KPI kartı</t>
  </si>
  <si>
    <t>Her KPI’ın tanımı, formülü, veri kaynağı ve takip dönemi nedir?</t>
  </si>
  <si>
    <t>Yönetici + Raporlama</t>
  </si>
  <si>
    <t>Rapor / dashboard</t>
  </si>
  <si>
    <t>Pozisyonun kontrol edemediği faktörlerden etkilenen göstergeler hangileridir?</t>
  </si>
  <si>
    <t>KPI sapma analizi</t>
  </si>
  <si>
    <t>Kalite, hız, maliyet, müşteri ve uyum açısından beklenen standartlar nelerdir?</t>
  </si>
  <si>
    <t>SLA / hedef</t>
  </si>
  <si>
    <t>Hangi çıktılar başka bir pozisyonun işini doğrudan etkiler?</t>
  </si>
  <si>
    <t>İç Müşteri</t>
  </si>
  <si>
    <t>KPI ağırlıkları rolün gerçek önceliklerini yansıtıyor mu?</t>
  </si>
  <si>
    <t>Performans sistemi</t>
  </si>
  <si>
    <t>Bilgi, Beceri ve Yetkinlik</t>
  </si>
  <si>
    <t>Pozisyon için asgari eğitim düzeyi ve tercih edilen bölüm nedir?</t>
  </si>
  <si>
    <t>İşe alım kriteri</t>
  </si>
  <si>
    <t>Gerekli toplam ve sektör deneyimi kaç yıldır; neden?</t>
  </si>
  <si>
    <t>Başarılı profil analizi</t>
  </si>
  <si>
    <t>Zorunlu sertifika, lisans veya mevzuat yeterliliği var mı?</t>
  </si>
  <si>
    <t>Kalite/İSG/İK</t>
  </si>
  <si>
    <t>Mevzuat / müşteri şartı</t>
  </si>
  <si>
    <t>Gerekli teknik ve fonksiyonel yetkinlikler nelerdir?</t>
  </si>
  <si>
    <t>Yönetici + Uzman</t>
  </si>
  <si>
    <t>Yetkinlik matrisi</t>
  </si>
  <si>
    <t>Yetkinlikler</t>
  </si>
  <si>
    <t>Gerekli davranışsal ve yönetsel yetkinlikler nelerdir?</t>
  </si>
  <si>
    <t>Yetkinlik modeli</t>
  </si>
  <si>
    <t>Her yetkinlik için beklenen 1–5 seviye ve davranış göstergesi nedir?</t>
  </si>
  <si>
    <t>Seviye tanımı</t>
  </si>
  <si>
    <t>Hangi dijital sistemler ve veri okuryazarlığı seviyesi gerekir?</t>
  </si>
  <si>
    <t>Yönetici + BT</t>
  </si>
  <si>
    <t>Sistem kullanım profili</t>
  </si>
  <si>
    <t>Yabancı dil seviyesi hangi görevde ve ne sıklıkla kullanılır?</t>
  </si>
  <si>
    <t>İş örneği / yazışma</t>
  </si>
  <si>
    <t>İlişkiler ve İletişim</t>
  </si>
  <si>
    <t>Pozisyonun en sık iletişim kurduğu iç paydaşlar kimlerdir?</t>
  </si>
  <si>
    <t>Toplantı / süreç akışı</t>
  </si>
  <si>
    <t>Dış müşteriler, tedarikçiler, kamu kurumları veya denetçilerle ilişkisi nedir?</t>
  </si>
  <si>
    <t>Sözleşme / iletişim kaydı</t>
  </si>
  <si>
    <t>Hangi bilgiyi kime, hangi formatta ve hangi sıklıkla raporlar?</t>
  </si>
  <si>
    <t>Rapor listesi</t>
  </si>
  <si>
    <t>İletişim kaynaklı en sık gecikme veya anlaşmazlık nerede yaşanır?</t>
  </si>
  <si>
    <t>Çalışan + İç Müşteri</t>
  </si>
  <si>
    <t>Sorun / gecikme kaydı</t>
  </si>
  <si>
    <t>Çalışma Koşulları ve Risk</t>
  </si>
  <si>
    <t>İş hangi fiziksel ortamda ve hangi vardiya/seyahat koşullarında yapılır?</t>
  </si>
  <si>
    <t>Çalışan + İSG</t>
  </si>
  <si>
    <t>Saha gözlemi</t>
  </si>
  <si>
    <t>Fiziksel, ergonomik, kimyasal, biyolojik veya psikososyal riskler nelerdir?</t>
  </si>
  <si>
    <t>İSG + Çalışan</t>
  </si>
  <si>
    <t>Risk değerlendirmesi</t>
  </si>
  <si>
    <t>Görevde kişisel veri, ticari sır veya bilgi güvenliği riski var mı?</t>
  </si>
  <si>
    <t>BT/KVKK + Yönetici</t>
  </si>
  <si>
    <t>Erişim matrisi</t>
  </si>
  <si>
    <t>Hata yapılması halinde insan, çevre, kalite, maliyet veya mevzuat etkisi nedir?</t>
  </si>
  <si>
    <t>Yönetici + Kalite</t>
  </si>
  <si>
    <t>Uygunsuzluk / olay kaydı</t>
  </si>
  <si>
    <t>Mevcut kontroller, KKD, ergonomi tedbirleri ve eğitimler yeterli midir?</t>
  </si>
  <si>
    <t>Kontrol / eğitim kaydı</t>
  </si>
  <si>
    <t>İyileştirme ve Süreklilik</t>
  </si>
  <si>
    <t>Hangi işler otomasyona, sadeleştirmeye veya dijitalleştirmeye uygundur?</t>
  </si>
  <si>
    <t>Çalışan + BT/Süreç</t>
  </si>
  <si>
    <t>Süreç analizi</t>
  </si>
  <si>
    <t>Hangi görevler uygun eğitimle başka rollere devredilebilir?</t>
  </si>
  <si>
    <t>Yetkinlik / iş yükü</t>
  </si>
  <si>
    <t>Pozisyonun yedeği kimdir; yedek bugün rolü ne ölçüde sürdürebilir?</t>
  </si>
  <si>
    <t>Yedekleme planı</t>
  </si>
  <si>
    <t>Kritik bilgi kişiye mi bağlı; dokümante edilmemiş bilgi var mı?</t>
  </si>
  <si>
    <t>Prosedür / talimat</t>
  </si>
  <si>
    <t>Rolün etkinliğini artırmak için ilk üç süreç iyileştirme önerisi nedir?</t>
  </si>
  <si>
    <t>İyileştirme listesi</t>
  </si>
  <si>
    <t>Norm kadro değerlendirmesinde hangi hacim, vardiya ve verimlilik varsayımları kullanılmalıdır?</t>
  </si>
  <si>
    <t>Kapasite / vardiya verisi</t>
  </si>
  <si>
    <t>Pozisyon Özeti</t>
  </si>
  <si>
    <t>Doğrulama ve Onay</t>
  </si>
  <si>
    <t>Çalışan ile yönetici arasında görev, süre veya yetki konusunda görüş ayrılığı var mı?</t>
  </si>
  <si>
    <t>Karşılaştırmalı görüşme</t>
  </si>
  <si>
    <t>Nihai iş analizi çalışan, yönetici, süreç sahibi ve İK tarafından doğrulandı mı?</t>
  </si>
  <si>
    <t>Onay kaydı</t>
  </si>
  <si>
    <t>GÖREV, SORUMLULUK VE İŞ YÜKÜ ANALİZİ</t>
  </si>
  <si>
    <t>Her ana görev/faaliyeti ayrı satırda kaydedin. Brüt iş yükü süre × tekrar / 60; düzeltilmiş iş yükü ise mevsimsellik, verimlilik ve PFD katsayılarıyla hesaplanır.</t>
  </si>
  <si>
    <t>Süre ve tekrar verisini mümkünse iş günlüğü, sistem işlem adedi veya gözlemle doğrulayın. Formül sütunları yeşildir.</t>
  </si>
  <si>
    <t>Görev No</t>
  </si>
  <si>
    <t>Ana Görev / Sorumluluk</t>
  </si>
  <si>
    <t>Faaliyet / İş Adımı</t>
  </si>
  <si>
    <t>Çıktı / Teslimat</t>
  </si>
  <si>
    <t>Sıklık</t>
  </si>
  <si>
    <t>İşlem Başına Süre (dk)</t>
  </si>
  <si>
    <t>Aylık Ortalama Tekrar</t>
  </si>
  <si>
    <t>Brüt İş Yükü (saat)</t>
  </si>
  <si>
    <t>Düzeltilmiş İş Yükü Payı %</t>
  </si>
  <si>
    <t>Önem (1-5)</t>
  </si>
  <si>
    <t>Hata Etkisi (1-5)</t>
  </si>
  <si>
    <t>Kritiklik Puanı</t>
  </si>
  <si>
    <t>Kritiklik Düzeyi</t>
  </si>
  <si>
    <t>Karar / Yetki Seviyesi</t>
  </si>
  <si>
    <t>RACI Rolü</t>
  </si>
  <si>
    <t>Sistem / Araç</t>
  </si>
  <si>
    <t>Otomasyon Potansiyeli</t>
  </si>
  <si>
    <t>Devredilebilirlik</t>
  </si>
  <si>
    <t>Mevsimsellik</t>
  </si>
  <si>
    <t>Kanıt / Doküman</t>
  </si>
  <si>
    <t>Analist Notu</t>
  </si>
  <si>
    <t>Mevsimsellik Katsayısı</t>
  </si>
  <si>
    <t>Görev Verimlilik Oranı %</t>
  </si>
  <si>
    <t>Görev PFD Kayıp Oranı %</t>
  </si>
  <si>
    <t>Uygulanan Verimlilik %</t>
  </si>
  <si>
    <t>Uygulanan PFD %</t>
  </si>
  <si>
    <t>Düzeltilmiş İş Yükü (saat)</t>
  </si>
  <si>
    <t>FTE Katkısı</t>
  </si>
  <si>
    <t>Görev Anahtarı</t>
  </si>
  <si>
    <t>Pozisyon Sıra No</t>
  </si>
  <si>
    <t>Sayısal Görev Anahtarı</t>
  </si>
  <si>
    <t>İşe alım ve seçme süreçlerini yürütmek</t>
  </si>
  <si>
    <t>Onaylı talepler için ilan, aday tarama, ön görüşme, mülakat organizasyonu ve aday değerlendirme sürecini yürütmek</t>
  </si>
  <si>
    <t>Kısa liste / aday değerlendirme raporu</t>
  </si>
  <si>
    <t>Aylık</t>
  </si>
  <si>
    <t>Öneri Sunar</t>
  </si>
  <si>
    <t>R – Yapan</t>
  </si>
  <si>
    <t>ATS / Kariyer Portalı / Excel</t>
  </si>
  <si>
    <t>Kısmen Devredilebilir</t>
  </si>
  <si>
    <t>İşe alım takip listesi / aday raporu</t>
  </si>
  <si>
    <t>Örnek: aylık ortalama 20 aday işlem adımı varsayılmıştır.</t>
  </si>
  <si>
    <t>Özlük, işe giriş-çıkış ve SGK işlemlerini yürütmek</t>
  </si>
  <si>
    <t>İşe giriş/çıkış evraklarını hazırlamak, özlük dosyalarını güncellemek ve SGK bildirimlerinin zamanında yapılmasını sağlamak</t>
  </si>
  <si>
    <t>Eksiksiz özlük dosyası / zamanında bildirim</t>
  </si>
  <si>
    <t>Uygular</t>
  </si>
  <si>
    <t>HRIS / e-SGK / Doküman Yönetimi</t>
  </si>
  <si>
    <t>Özlük kontrol listesi / SGK kayıtları</t>
  </si>
  <si>
    <t>Yasal süreler nedeniyle hata etkisi yüksek kabul edilmiştir.</t>
  </si>
  <si>
    <t>PDKS, izin ve bordro girdilerini kontrol etmek</t>
  </si>
  <si>
    <t>Puantaj, fazla mesai, izin, devamsızlık ve değişken bordro girdilerini kontrol ederek bordro öncesi veri setini hazırlamak</t>
  </si>
  <si>
    <t>Kontrollü bordro girdi dosyası</t>
  </si>
  <si>
    <t>Haftalık</t>
  </si>
  <si>
    <t>Kontrol Eder</t>
  </si>
  <si>
    <t>PDKS / Bordro / Excel</t>
  </si>
  <si>
    <t>Yok</t>
  </si>
  <si>
    <t>Puantaj ve bordro kontrol dosyası</t>
  </si>
  <si>
    <t>Bordro hesaplama değil, bordro girdisi ve kontrol sorumluluğu esas alınmıştır.</t>
  </si>
  <si>
    <t>Oryantasyon ve işe uyum sürecini koordine etmek</t>
  </si>
  <si>
    <t>Yeni çalışan için oryantasyon planını oluşturmak, gerekli eğitim/zimmet/erişim adımlarını takip etmek ve deneme süresi geri bildirimlerini izlemek</t>
  </si>
  <si>
    <t>Tamamlanmış oryantasyon kontrol listesi</t>
  </si>
  <si>
    <t>HRIS / LMS / Checklist</t>
  </si>
  <si>
    <t>Devredilebilir</t>
  </si>
  <si>
    <t>Oryantasyon formu / deneme süresi formu</t>
  </si>
  <si>
    <t>Yeni işe giriş sayısına bağlı değişir.</t>
  </si>
  <si>
    <t>Eğitim ve gelişim operasyonlarını koordine etmek</t>
  </si>
  <si>
    <t>Eğitim ihtiyaçlarını toplamak, yıllık planı takip etmek, katılım ve etkinlik kayıtlarını güncellemek</t>
  </si>
  <si>
    <t>Güncel eğitim planı ve katılım kayıtları</t>
  </si>
  <si>
    <t>LMS / Excel</t>
  </si>
  <si>
    <t>Eğitim planı / katılım formu</t>
  </si>
  <si>
    <t>Yıllık eğitim planı ve aylık operasyon dahil edilmiştir.</t>
  </si>
  <si>
    <t>Performans yönetimi sürecini desteklemek</t>
  </si>
  <si>
    <t>Hedef, değerlendirme dönemi, form tamamlama ve kalibrasyon hazırlıklarını takip ederek süreç kapanışını desteklemek</t>
  </si>
  <si>
    <t>Tamamlanmış performans dönemi kayıtları</t>
  </si>
  <si>
    <t>Bilgi Verir</t>
  </si>
  <si>
    <t>Performans Modülü / Excel</t>
  </si>
  <si>
    <t>Performans takip raporu</t>
  </si>
  <si>
    <t>Dönem kapanışlarında yoğunluk artar.</t>
  </si>
  <si>
    <t>Çalışan ilişkileri ve İK taleplerini yönetmek</t>
  </si>
  <si>
    <t>Çalışanlardan gelen izin, özlük, yan hak, prosedür ve çalışma koşulu taleplerini yanıtlamak; gerekli konuları yöneticisine eskale etmek</t>
  </si>
  <si>
    <t>Kapatılmış çalışan talebi / aksiyon kaydı</t>
  </si>
  <si>
    <t>HRIS / E-posta / Talep Sistemi</t>
  </si>
  <si>
    <t>Çalışan talep/aksiyon kayıtları</t>
  </si>
  <si>
    <t>Hukuki veya disipliner konular yöneticiye eskale edilir.</t>
  </si>
  <si>
    <t>İK raporlama ve KPI takibini yapmak</t>
  </si>
  <si>
    <t>Headcount, devir, devamsızlık, işe alım, eğitim ve personel hareketleri verilerini konsolide ederek periyodik İK raporlarını hazırlamak</t>
  </si>
  <si>
    <t>Aylık İK dashboard / KPI raporu</t>
  </si>
  <si>
    <t>Excel / Power BI / HRIS</t>
  </si>
  <si>
    <t>İK dashboard / aylık yönetim raporu</t>
  </si>
  <si>
    <t>Raporlama standardizasyonu ve otomasyon potansiyeli yüksektir.</t>
  </si>
  <si>
    <t>POZİSYON YETKİNLİK ANALİZİ</t>
  </si>
  <si>
    <t>Pozisyonun gerektirdiği seviyeyi kişilerden bağımsız belirleyin. Mevcut tipik seviye, gözlem veya değerlendirme kanıtıyla girildiğinde yetkinlik açığı hesaplanır.</t>
  </si>
  <si>
    <t>Seviye tanımları Kullanım Rehberi sekmesindedir. Yetkinlik gelişim önceliği = Açık × Kritiklik.</t>
  </si>
  <si>
    <t>Yetkinlik Türü</t>
  </si>
  <si>
    <t>Yetkinlik Adı</t>
  </si>
  <si>
    <t>Tanım / Davranış Göstergesi</t>
  </si>
  <si>
    <t>Gerekli Seviye (1-5)</t>
  </si>
  <si>
    <t>Mevcut Tipik Seviye (1-5)</t>
  </si>
  <si>
    <t>Yetkinlik Açığı</t>
  </si>
  <si>
    <t>Kritiklik (1-5)</t>
  </si>
  <si>
    <t>Değerlendirme Yöntemi</t>
  </si>
  <si>
    <t>Kanıt / Örnek</t>
  </si>
  <si>
    <t>Gelişim Aksiyonu</t>
  </si>
  <si>
    <t>Gelişim Önceliği</t>
  </si>
  <si>
    <t>Not</t>
  </si>
  <si>
    <t>Teknik</t>
  </si>
  <si>
    <t>İş Hukuku ve SGK Uygulamaları</t>
  </si>
  <si>
    <t>4857, 5510 ve ilgili İK mevzuatını günlük operasyonlara doğru uygular.</t>
  </si>
  <si>
    <t>Vaka + mevzuat soruları</t>
  </si>
  <si>
    <t>İşe giriş/çıkış ve özlük kontrol örnekleri</t>
  </si>
  <si>
    <t>İş hukuku ve SGK güncelleme eğitimi</t>
  </si>
  <si>
    <t>İK Uzmanı örnek yetkinlik seti</t>
  </si>
  <si>
    <t>İşe Alım ve Yetkinlik Bazlı Mülakat</t>
  </si>
  <si>
    <t>Pozisyon ihtiyacını analiz eder, yapılandırılmış mülakat yapar ve kanıta dayalı aday değerlendirmesi oluşturur.</t>
  </si>
  <si>
    <t>Yapılandırılmış mülakat gözlemi</t>
  </si>
  <si>
    <t>Aday değerlendirme raporları</t>
  </si>
  <si>
    <t>Yetkinlik bazlı mülakat uygulama çalışması</t>
  </si>
  <si>
    <t>Özlük, PDKS ve Bordro Girdileri</t>
  </si>
  <si>
    <t>Özlük, puantaj, izin, fazla mesai ve bordro değişkenlerini eksiksiz ve zamanında yönetir.</t>
  </si>
  <si>
    <t>Sistem uygulaması + dosya kontrolü</t>
  </si>
  <si>
    <t>Puantaj ve özlük dosyası örnekleri</t>
  </si>
  <si>
    <t>Periyodik bordro/PDKS kontrol checklisti</t>
  </si>
  <si>
    <t>Dijital</t>
  </si>
  <si>
    <t>HRIS / PDKS / İleri Excel</t>
  </si>
  <si>
    <t>İK sistemlerinde veri bütünlüğünü korur; raporlama ve kontrol için ileri Excel araçlarını kullanır.</t>
  </si>
  <si>
    <t>Uygulamalı test</t>
  </si>
  <si>
    <t>HRIS kayıtları ve Excel raporu</t>
  </si>
  <si>
    <t>İleri Excel + İK analitiği gelişim planı</t>
  </si>
  <si>
    <t>Davranışsal</t>
  </si>
  <si>
    <t>Analitik Düşünme</t>
  </si>
  <si>
    <t>İK verilerindeki sapmaları analiz eder, kök nedenleri ayırır ve aksiyon önerir.</t>
  </si>
  <si>
    <t>Vaka çalışması</t>
  </si>
  <si>
    <t>Devir/devamsızlık analizi</t>
  </si>
  <si>
    <t>İK analitiği ve problem çözme atölyesi</t>
  </si>
  <si>
    <t>İletişim ve Paydaş Yönetimi</t>
  </si>
  <si>
    <t>Çalışan, yönetici ve dış paydaşlarla açık, zamanında ve çözüm odaklı iletişim kurar.</t>
  </si>
  <si>
    <t>360 geri bildirim</t>
  </si>
  <si>
    <t>Çalışan/yönetici geri bildirimleri</t>
  </si>
  <si>
    <t>Zor görüşmeler ve paydaş yönetimi uygulaması</t>
  </si>
  <si>
    <t>Gizlilik ve Etik</t>
  </si>
  <si>
    <t>Kişisel ve ücret/özlük verilerini yetki matrisi ve KVKK prensiplerine uygun korur.</t>
  </si>
  <si>
    <t>Dosya ve davranış gözlemi</t>
  </si>
  <si>
    <t>KVKK/gizlilik kayıtları</t>
  </si>
  <si>
    <t>Yıllık KVKK ve etik farkındalık tazelemesi</t>
  </si>
  <si>
    <t>Planlama ve Önceliklendirme</t>
  </si>
  <si>
    <t>Yasal süreli, dönemsel ve günlük İK işlerini önem/aciliyet dengesine göre planlar.</t>
  </si>
  <si>
    <t>Yönetici gözlemi</t>
  </si>
  <si>
    <t>Aylık iş planı ve kapanış takvimi</t>
  </si>
  <si>
    <t>Önceliklendirme ve zaman yönetimi gelişim aksiyonu</t>
  </si>
  <si>
    <t>POZİSYON İŞ GEREKLİLİKLERİ</t>
  </si>
  <si>
    <t>İşe alım, atama, terfi ve yedekleme kararlarında kullanılacak asgari koşulları pozisyon bazında tanımlayın.</t>
  </si>
  <si>
    <t>Kriterleri mevcut çalışana göre değil işin objektif gerekliliğine göre yazın; her zorunlu koşulun gerekçesini doğrulayın.</t>
  </si>
  <si>
    <t>Pozisyonun Temel Amacı</t>
  </si>
  <si>
    <t>Asgari Eğitim Düzeyi</t>
  </si>
  <si>
    <t>Tercih Edilen Bölüm / Alan</t>
  </si>
  <si>
    <t>Asgari Toplam Deneyim (yıl)</t>
  </si>
  <si>
    <t>Asgari Sektör Deneyimi (yıl)</t>
  </si>
  <si>
    <t>Zorunlu Sertifika / Lisans</t>
  </si>
  <si>
    <t>Tercih Edilen Sertifika</t>
  </si>
  <si>
    <t>Gerekli Teknik Bilgi</t>
  </si>
  <si>
    <t>Dijital Sistem / Yazılım</t>
  </si>
  <si>
    <t>Yabancı Dil ve Seviye</t>
  </si>
  <si>
    <t>Fiziksel / Bilişsel Gereklilik</t>
  </si>
  <si>
    <t>Seyahat Oranı %</t>
  </si>
  <si>
    <t>Vardiya Uygunluğu</t>
  </si>
  <si>
    <t>Sürücü Belgesi</t>
  </si>
  <si>
    <t>Diğer Koşullar</t>
  </si>
  <si>
    <t>Doğrulama Notu</t>
  </si>
  <si>
    <t>İnsan kaynakları süreçlerini mevzuata, kurum politika ve prosedürlerine uygun biçimde yürütmek; işe alımdan özlük/PDKS operasyonlarına, gelişim süreçlerinden raporlamaya kadar çalışan yaşam döngüsünün düzenli ve ölçülebilir işlemesini sağlamak.</t>
  </si>
  <si>
    <t>Lisans</t>
  </si>
  <si>
    <t>İnsan Kaynakları, İşletme, Çalışma Ekonomisi, Psikoloji, Endüstri Mühendisliği veya ilgili bölümler</t>
  </si>
  <si>
    <t>İş Hukuku / SGK, Bordro-Özlük, Yetkinlik Bazlı Mülakat veya İK Analitiği eğitimleri</t>
  </si>
  <si>
    <t>İş hukuku, SGK, özlük, işe alım, PDKS, bordro girdileri, eğitim ve performans süreçleri</t>
  </si>
  <si>
    <t>HRIS, PDKS, MS Excel; tercihen Power BI ve ATS</t>
  </si>
  <si>
    <t>İngilizce – orta seviye (tercihen B1-B2)</t>
  </si>
  <si>
    <t>Yüksek dikkat, gizlilik, çoklu iş takibi, veri analizi ve yoğun dönemlerde önceliklendirme</t>
  </si>
  <si>
    <t>Hayır</t>
  </si>
  <si>
    <t>B</t>
  </si>
  <si>
    <t>KVKK ve gizlilik kurallarına yüksek uyum; yasal süreli işlemlerde dikkat ve takip disiplini</t>
  </si>
  <si>
    <t>İK Uzmanı için örnek asgari gereklilikler; sektör ve şirket büyüklüğüne göre kalibre edilmelidir.</t>
  </si>
  <si>
    <t>POZİSYON KPI VE ÇIKTI KARTI</t>
  </si>
  <si>
    <t>Pozisyonun kontrol edebildiği, ölçülebilir ve veri kaynağı tanımlı göstergeleri kaydedin. Ağırlıkların toplamı pozisyon bazında %100 olmalıdır.</t>
  </si>
  <si>
    <t>Hedef ve tolerans alanları farklı birimlerde olabileceği için metin veya sayı girilebilir. Ağırlık alanını yüzde olarak girin.</t>
  </si>
  <si>
    <t>KPI / Çıktı Adı</t>
  </si>
  <si>
    <t>Tanım</t>
  </si>
  <si>
    <t>Hesaplama / Ölçüm Yöntemi</t>
  </si>
  <si>
    <t>Hedef</t>
  </si>
  <si>
    <t>Tolerans / Alt Sınır</t>
  </si>
  <si>
    <t>Takip Dönemi</t>
  </si>
  <si>
    <t>Veri Kaynağı</t>
  </si>
  <si>
    <t>Raporlama Sıklığı</t>
  </si>
  <si>
    <t>Ağırlık %</t>
  </si>
  <si>
    <t>Kritik Gösterge</t>
  </si>
  <si>
    <t>Özlük / SGK işlem zamanında tamamlama</t>
  </si>
  <si>
    <t>İşe giriş, çıkış ve yasal bildirimlerin zamanında ve eksiksiz tamamlanma oranı</t>
  </si>
  <si>
    <t>Zamanında ve hatasız tamamlanan işlem / Toplam işlem</t>
  </si>
  <si>
    <t>%</t>
  </si>
  <si>
    <t>&gt;=%99</t>
  </si>
  <si>
    <t>&lt;%97</t>
  </si>
  <si>
    <t>HRIS / e-SGK / özlük kontrol listesi</t>
  </si>
  <si>
    <t>Evet</t>
  </si>
  <si>
    <t>Yasal uyum odaklı KPI</t>
  </si>
  <si>
    <t>İşe alım çevrim süresi</t>
  </si>
  <si>
    <t>Onaylı talebin açılmasından kabul edilen teklife kadar geçen ortalama süre</t>
  </si>
  <si>
    <t>Toplam işe alım gün sayısı / Kapanan pozisyon</t>
  </si>
  <si>
    <t>Gün</t>
  </si>
  <si>
    <t>&lt;=35</t>
  </si>
  <si>
    <t>&gt;45</t>
  </si>
  <si>
    <t>ATS / işe alım takip listesi</t>
  </si>
  <si>
    <t>Pozisyon seviyesine göre hedef farklılaştırılabilir</t>
  </si>
  <si>
    <t>Bordro girdi hata oranı</t>
  </si>
  <si>
    <t>PDKS, izin ve değişken bordro girdilerindeki hata düzeyi</t>
  </si>
  <si>
    <t>Hatalı girdi adedi / Toplam kontrol edilen girdi</t>
  </si>
  <si>
    <t>&lt;=%1</t>
  </si>
  <si>
    <t>&gt;%2</t>
  </si>
  <si>
    <t>PDKS / bordro kontrol dosyası</t>
  </si>
  <si>
    <t>Bordro hesaplama sorumluluğu kapsam dışı olabilir</t>
  </si>
  <si>
    <t>Oryantasyon zamanında tamamlama</t>
  </si>
  <si>
    <t>Yeni çalışanların planlanan oryantasyon adımlarını süresinde tamamlaması</t>
  </si>
  <si>
    <t>Süresinde tamamlanan oryantasyon / Toplam yeni işe giriş</t>
  </si>
  <si>
    <t>&gt;=%95</t>
  </si>
  <si>
    <t>&lt;%90</t>
  </si>
  <si>
    <t>HRIS / oryantasyon checklist</t>
  </si>
  <si>
    <t>İşe giriş sayısına bağlıdır</t>
  </si>
  <si>
    <t>İK veri ve rapor doğruluk oranı</t>
  </si>
  <si>
    <t>Aylık İK raporlarının mutabakat sonrası doğruluk düzeyi</t>
  </si>
  <si>
    <t>Hatasız doğrulanan rapor alanı / Toplam rapor alanı</t>
  </si>
  <si>
    <t>HRIS / Excel / Power BI</t>
  </si>
  <si>
    <t>Headcount, devir, devamsızlık ve işe alım raporları dahil</t>
  </si>
  <si>
    <t>YETKİ, RACI VE PAYDAŞ İLİŞKİLERİ</t>
  </si>
  <si>
    <t>Karar sınırlarını ve paydaş ilişkilerini kaydedin. RACI Süreci kayıtlarında RACI rolü Görev ve İş Yükü sekmesinden görev numarası üzerinden otomatik çekilir; çift veri girişi yapılmaz.</t>
  </si>
  <si>
    <t>RACI: R işi yapan, A sonuçtan hesap veren/onaylayan, C danışılan, I bilgilendirilen roldür.</t>
  </si>
  <si>
    <t>Kayıt Türü</t>
  </si>
  <si>
    <t>Süreç / Konu</t>
  </si>
  <si>
    <t>İlgili Rol / Paydaş</t>
  </si>
  <si>
    <t>RACI Rolü (Görevden)</t>
  </si>
  <si>
    <t>Yetki Seviyesi</t>
  </si>
  <si>
    <t>Yetki Limiti / Sınırı</t>
  </si>
  <si>
    <t>Etkileşim Sıklığı</t>
  </si>
  <si>
    <t>Onay / Eskalasyon Noktası</t>
  </si>
  <si>
    <t>Sistem / Doküman</t>
  </si>
  <si>
    <t>Görev No (Bağlantı)</t>
  </si>
  <si>
    <t>Kaynak Ana Görev</t>
  </si>
  <si>
    <t>RACI Süreci</t>
  </si>
  <si>
    <t>İşe alım ve seçme süreçleri</t>
  </si>
  <si>
    <t>Aday kısa listesi ve değerlendirme önerisi sunar</t>
  </si>
  <si>
    <t>Teklif/ücret ve nihai seçim onayı: İK Müdürü + ilgili yönetici</t>
  </si>
  <si>
    <t>ATS / aday değerlendirme formu</t>
  </si>
  <si>
    <t>İK Uzmanı R rolündedir.</t>
  </si>
  <si>
    <t>PDKS, izin ve bordro girdisi kontrolü</t>
  </si>
  <si>
    <t>İnsan Kaynakları Müdürü / Finans</t>
  </si>
  <si>
    <t>Değişken bordro verisini kontrol eder; nihai bordro onayı vermez</t>
  </si>
  <si>
    <t>Kritik sapma ve mevzuat riski İK Müdürüne eskale edilir</t>
  </si>
  <si>
    <t>Kontrol ve veri hazırlama sorumluluğu.</t>
  </si>
  <si>
    <t>Çalışan ilişkileri ve İK talepleri</t>
  </si>
  <si>
    <t>Standart prosedür kapsamındaki talepleri sonuçlandırır; disiplin/yasal riskte karar vermez</t>
  </si>
  <si>
    <t>Disiplin, fesih, ücret ve hukuki risk konuları İK Müdürü</t>
  </si>
  <si>
    <t>HRIS / talep kaydı</t>
  </si>
  <si>
    <t>Standart taleplerde operasyonel yetki.</t>
  </si>
  <si>
    <t>İç İlişki</t>
  </si>
  <si>
    <t>Bordro mutabakatı ve maliyet verileri</t>
  </si>
  <si>
    <t>Finans / Muhasebe</t>
  </si>
  <si>
    <t>Onaylanmış değişkenleri ve personel hareketlerini paylaşır</t>
  </si>
  <si>
    <t>Uyuşmazlıkta İK Müdürü + Finans Yöneticisi</t>
  </si>
  <si>
    <t>Bordro kontrol dosyası</t>
  </si>
  <si>
    <t>İç paydaş ilişkisi</t>
  </si>
  <si>
    <t>Dış İlişki</t>
  </si>
  <si>
    <t>Yasal bildirim ve kurum işlemleri</t>
  </si>
  <si>
    <t>SGK / İŞKUR / ilgili kamu kurumları</t>
  </si>
  <si>
    <t>Yetkilendirme çerçevesinde standart bildirimleri yapar</t>
  </si>
  <si>
    <t>Olay Bazlı</t>
  </si>
  <si>
    <t>İhtilaf/yaptırım riski halinde İK Müdürü / hukuk</t>
  </si>
  <si>
    <t>e-SGK / İŞKUR</t>
  </si>
  <si>
    <t>Dış kurum ilişkisi</t>
  </si>
  <si>
    <t>Onay Noktası</t>
  </si>
  <si>
    <t>İş teklifi, ücret değişikliği, disiplin ve fesih</t>
  </si>
  <si>
    <t>İK Müdürü / Genel Müdürlük</t>
  </si>
  <si>
    <t>Nihai ücret, teklif, disiplin ve fesih kararı veremez</t>
  </si>
  <si>
    <t>Yetki matrisi uyarınca yönetim onayı</t>
  </si>
  <si>
    <t>Onay formu / karar kaydı</t>
  </si>
  <si>
    <t>Yetki sınırı örneği</t>
  </si>
  <si>
    <t>RİSK VE ÇALIŞMA KOŞULLARI ANALİZİ</t>
  </si>
  <si>
    <t>Pozisyonun maruz kaldığı İSG, ergonomi, psikososyal, kalite, bilgi güvenliği, uyum ve süreklilik risklerini değerlendirin.</t>
  </si>
  <si>
    <t>Risk puanı = Olasılık × Şiddet. Bu sekme mevzuat kapsamındaki resmi risk değerlendirmesinin yerine geçmez; iş analizi girdisi sağlar.</t>
  </si>
  <si>
    <t>Risk Kategorisi</t>
  </si>
  <si>
    <t>Tehlike / Çalışma Koşulu</t>
  </si>
  <si>
    <t>Maruziyet Sıklığı</t>
  </si>
  <si>
    <t>Olasılık (1-5)</t>
  </si>
  <si>
    <t>Şiddet (1-5)</t>
  </si>
  <si>
    <t>Risk Puanı</t>
  </si>
  <si>
    <t>Risk Düzeyi</t>
  </si>
  <si>
    <t>Mevcut Kontroller</t>
  </si>
  <si>
    <t>Gerekli İlave Tedbir</t>
  </si>
  <si>
    <t>KKD / Ergonomi</t>
  </si>
  <si>
    <t>Yasal / Standart Şart</t>
  </si>
  <si>
    <t>Aksiyon Sorumlusu</t>
  </si>
  <si>
    <t>Hedef Tarih</t>
  </si>
  <si>
    <t>Aksiyon Durumu</t>
  </si>
  <si>
    <t>Ergonomi</t>
  </si>
  <si>
    <t>Uzun süre ekran karşısında çalışma, yoğun veri girişi ve tekrarlı klavye kullanımı</t>
  </si>
  <si>
    <t>Günlük</t>
  </si>
  <si>
    <t>Ayarlanabilir çalışma istasyonu ve ekran düzeni</t>
  </si>
  <si>
    <t>Ergonomi kontrolü ve mikro mola uygulaması</t>
  </si>
  <si>
    <t>Ergonomik ekipman</t>
  </si>
  <si>
    <t>İSG / ergonomi talimatı</t>
  </si>
  <si>
    <t>İSG / İK Müdürü</t>
  </si>
  <si>
    <t>Planlandı</t>
  </si>
  <si>
    <t>Örnek ergonomi riski</t>
  </si>
  <si>
    <t>Psikososyal</t>
  </si>
  <si>
    <t>Bordro kapanışı, işe giriş/çıkış, işe alım ve çalışan taleplerinin aynı döneme yığılması</t>
  </si>
  <si>
    <t>Kapanış takvimi, görev önceliklendirme ve yedekleme</t>
  </si>
  <si>
    <t>Yoğun dönem iş planı ve eskalasyon matrisi</t>
  </si>
  <si>
    <t>İSG psikososyal risk yaklaşımı</t>
  </si>
  <si>
    <t>İK Müdürü</t>
  </si>
  <si>
    <t>Devam Ediyor</t>
  </si>
  <si>
    <t>İK iş yoğunluğu riski</t>
  </si>
  <si>
    <t>Mevzuat/Uyum</t>
  </si>
  <si>
    <t>Kişisel veri, özlük ve yasal bildirimlerde hata veya yetkisiz veri paylaşımı riski</t>
  </si>
  <si>
    <t>Rol bazlı erişim, dosya yetkisi, çift kontrol ve KVKK prosedürü</t>
  </si>
  <si>
    <t>Periyodik erişim gözden geçirme ve mevzuat kontrol checklisti</t>
  </si>
  <si>
    <t>KVKK / İş Hukuku / SGK mevzuatı</t>
  </si>
  <si>
    <t>İK Müdürü / KVKK Sorumlusu</t>
  </si>
  <si>
    <t>Yasal ve bilgi güvenliği etkisi yüksek</t>
  </si>
  <si>
    <t>GÖRÜŞME, GÖZLEM VE DOĞRULAMA KAYITLARI</t>
  </si>
  <si>
    <t>İş analizinin hangi kaynaklardan toplandığını, görüş ayrılıklarını, aksiyonları ve onay durumunu izleyin.</t>
  </si>
  <si>
    <t>Kritik görev süresi, yetki sınırı ve norm kadro varsayımlarını en az çalışan ve bağlı yönetici ile karşılaştırın.</t>
  </si>
  <si>
    <t>Tarih</t>
  </si>
  <si>
    <t>Yöntem</t>
  </si>
  <si>
    <t>Katılımcı Adı</t>
  </si>
  <si>
    <t>Katılımcı Rolü</t>
  </si>
  <si>
    <t>Temel Bulgular</t>
  </si>
  <si>
    <t>Görüş Ayrılığı / Tutarsızlık</t>
  </si>
  <si>
    <t>Kanıt / Referans</t>
  </si>
  <si>
    <t>Gerekli Aksiyon</t>
  </si>
  <si>
    <t>Doğrulama Durumu</t>
  </si>
  <si>
    <t>Onay / Kontrol Tarihi</t>
  </si>
  <si>
    <t>Görüşme</t>
  </si>
  <si>
    <t>Örnek İK Uzmanı</t>
  </si>
  <si>
    <t>Pozisyon sahibi</t>
  </si>
  <si>
    <t>İK Analisti</t>
  </si>
  <si>
    <t>İşe alım, özlük, PDKS/bordro girdileri, çalışan talepleri ve raporlama ana iş yükü alanları olarak doğrulandı.</t>
  </si>
  <si>
    <t>Performans ve eğitim dönemlerinde yoğunluğun arttığı belirtildi.</t>
  </si>
  <si>
    <t>Aylık iş planı / HRIS kayıtları / kontrol listeleri</t>
  </si>
  <si>
    <t>İşlem sürelerini 1 aylık iş günlüğü ile teyit et</t>
  </si>
  <si>
    <t>Çalışan Onayladı</t>
  </si>
  <si>
    <t>Örnek çalışan görüşmesi</t>
  </si>
  <si>
    <t>Örnek İK Müdürü</t>
  </si>
  <si>
    <t>Bağlı yönetici</t>
  </si>
  <si>
    <t>Yasal süreli özlük işlemleri, bordro girdileri ve çalışan verisi gizliliği kritik sorumluluk olarak doğrulandı.</t>
  </si>
  <si>
    <t>İşe alım çevrim süresi pozisyon ailesine göre farklılaştırılmalı.</t>
  </si>
  <si>
    <t>KPI kartı / görev dağılımı / yetki matrisi</t>
  </si>
  <si>
    <t>KPI hedeflerini şirket benchmarklarıyla kalibre et</t>
  </si>
  <si>
    <t>Yönetici Onayladı</t>
  </si>
  <si>
    <t>Örnek yönetici görüşmesi</t>
  </si>
  <si>
    <t>POZİSYON İŞ ANALİZİ ÖZETİ VE KARAR DESTEK RAPORU</t>
  </si>
  <si>
    <t>B3 hücresinden pozisyon kodunu seçin. Tüm göstergeler aynı kodla girilen kaynak kayıtlardan otomatik hesaplanır.</t>
  </si>
  <si>
    <t>Not: Kaynak sekmelerdeki pozisyon kodu aynı olmalıdır.</t>
  </si>
  <si>
    <t>Pozisyon Kimliği</t>
  </si>
  <si>
    <t>Otomatik Göstergeler</t>
  </si>
  <si>
    <t>Toplam düzeltilmiş iş yükü (saat)</t>
  </si>
  <si>
    <t>Dinamik net kapasite (saat)</t>
  </si>
  <si>
    <t>Birim / Departman</t>
  </si>
  <si>
    <t>Tahmini FTE (düzeltilmiş)</t>
  </si>
  <si>
    <t>İş yükü / mevcut kadro kapasitesi</t>
  </si>
  <si>
    <t>Görev sayısı</t>
  </si>
  <si>
    <t>Kritik görev sayısı</t>
  </si>
  <si>
    <t>Yetkinlik sayısı</t>
  </si>
  <si>
    <t>Yüksek gelişim önceliği</t>
  </si>
  <si>
    <t>KPI toplam ağırlığı</t>
  </si>
  <si>
    <t>Analiz Durumu</t>
  </si>
  <si>
    <t>Yüksek / Kritik risk sayısı</t>
  </si>
  <si>
    <t>Analiz tamamlanma oranı</t>
  </si>
  <si>
    <t>Otomatik Değerlendirme</t>
  </si>
  <si>
    <t>İş Yükü Dağılımı</t>
  </si>
  <si>
    <t>Yetkinlik Özeti</t>
  </si>
  <si>
    <t>Risk Özeti</t>
  </si>
  <si>
    <t>Saat</t>
  </si>
  <si>
    <t>Pay %</t>
  </si>
  <si>
    <t>Adet</t>
  </si>
  <si>
    <t>Yüksek Öncelik</t>
  </si>
  <si>
    <t>Temel</t>
  </si>
  <si>
    <t>15 Günlük</t>
  </si>
  <si>
    <t>Yönetsel</t>
  </si>
  <si>
    <t>Fonksiyonel</t>
  </si>
  <si>
    <t>Kritik</t>
  </si>
  <si>
    <t>3 Aylık</t>
  </si>
  <si>
    <t>6 Aylık</t>
  </si>
  <si>
    <t>Yıllık</t>
  </si>
  <si>
    <t>Yabancı Dil</t>
  </si>
  <si>
    <t>Sürekli</t>
  </si>
  <si>
    <t>Dönemsel</t>
  </si>
  <si>
    <t>Temel İş Gereklilikleri</t>
  </si>
  <si>
    <t>Asgari Eğitim</t>
  </si>
  <si>
    <t>Deneyim (yıl)</t>
  </si>
  <si>
    <t>Seyahat %</t>
  </si>
  <si>
    <t>Teknik Bilgi</t>
  </si>
  <si>
    <t>Zorunlu Sertifika</t>
  </si>
  <si>
    <t>Dijital Sistem</t>
  </si>
  <si>
    <t>Analist Sonucu ve Doğrulama</t>
  </si>
  <si>
    <t>Genel Değerlendirme</t>
  </si>
  <si>
    <t>İnsan Kaynakları Uzmanı rolü; işe alım, özlük/SGK, PDKS-bordro girdileri, oryantasyon, eğitim, performans, çalışan ilişkileri ve İK raporlamasını kapsayan operasyonel-profesyonel bir roldür. Yasal süreli işlemler ve kişisel veri gizliliği nedeniyle hata etkisi yüksektir; buna karşılık nihai ücret, disiplin ve fesih kararlarında karar yetkisi sınırlıdır.</t>
  </si>
  <si>
    <t>Önerilen Görev / Yetki Değişiklikleri</t>
  </si>
  <si>
    <t>İşe alım, PDKS/bordro kontrolü ve çalışan taleplerinde standart kontrol listeleri ile HRIS iş akışları kullanılmalı; rutin raporlama otomatikleştirilmeli. İş teklifi, ücret değişikliği, disiplin ve fesih kararları İK Müdürü/yönetim onayında kalmalıdır.</t>
  </si>
  <si>
    <t>Norm Kadro Görüşü</t>
  </si>
  <si>
    <t>Örnek iş yükü 168,9 saat/ay ve dinamik kapasite 173,75 saat/ay olduğundan 1,0 FTE norm kadro uygundur. Yoğun işe alım, bordro kapanışı veya performans dönemlerinde geçici kapasite ihtiyacı ayrıca izlenmelidir.</t>
  </si>
  <si>
    <t>00</t>
  </si>
  <si>
    <t>Onay Durumu</t>
  </si>
  <si>
    <t>Çalışan Teyidi</t>
  </si>
  <si>
    <t>Örnek teyit</t>
  </si>
  <si>
    <t>Yönetici Teyidi</t>
  </si>
  <si>
    <t>İK Teyidi</t>
  </si>
  <si>
    <t>STRATEJİK ROL, İŞ DEĞERLEME VE KARİYER KARTI</t>
  </si>
  <si>
    <t>İş Değerleme Puanı</t>
  </si>
  <si>
    <t>Job Grade</t>
  </si>
  <si>
    <t>Kritik Rol Puanı</t>
  </si>
  <si>
    <t>Kritik Rol Derecesi</t>
  </si>
  <si>
    <t>Piyasada Bulunabilirlik</t>
  </si>
  <si>
    <t>Yedeklenme Durumu</t>
  </si>
  <si>
    <t>Ramp-up (Ay)</t>
  </si>
  <si>
    <t>Yedeklenme Süresi (Ay)</t>
  </si>
  <si>
    <t>Feeder Roles</t>
  </si>
  <si>
    <t>Next Step</t>
  </si>
  <si>
    <t>AI DESTEKLİ GÖREV TANIMI ÜRETİM KATMANI</t>
  </si>
  <si>
    <t>Aşağıdaki yeşil alan, seçili pozisyona ait doğrulanmış verilerden oluşturulan AI promptudur. Kurum içi LLM/ChatGPT/KariyerNova entegrasyonuna doğrudan aktarılabilir.</t>
  </si>
  <si>
    <t>İŞ ANALİZİ SİSTEMİ | AYARLAR VE LİSTELER</t>
  </si>
  <si>
    <t>Sarı hücreler kullanıcı girdisidir. Eşik değerlerini firmanızın çalışma takvimi ve değerlendirme yaklaşımına göre güncelleyin.</t>
  </si>
  <si>
    <t>Model Ayarları</t>
  </si>
  <si>
    <t>Dinamik FTE &amp; Verim Ayarları</t>
  </si>
  <si>
    <t>İş Değerleme Ağırlıkları</t>
  </si>
  <si>
    <t>Job Grade Eşikleri</t>
  </si>
  <si>
    <t>Stratejik Kritiklik Eşikleri</t>
  </si>
  <si>
    <t>Dinamik aylık net kapasite (saat)</t>
  </si>
  <si>
    <t>Yıllık izin, resmi tatil/idari izin ve hastalık/devamsızlık varsayımlarından otomatik hesaplanır.</t>
  </si>
  <si>
    <t>Aylık brüt planlı çalışma saati</t>
  </si>
  <si>
    <t>Şirket çalışma takvimine göre güncellenir.</t>
  </si>
  <si>
    <t>Bütçe &amp; Etki</t>
  </si>
  <si>
    <t>1-4 ölçeği</t>
  </si>
  <si>
    <t>G1</t>
  </si>
  <si>
    <t>Görev kritiklik – Orta alt eşik</t>
  </si>
  <si>
    <t>Önem × hata etkisi puanı.</t>
  </si>
  <si>
    <t>Günlük net planlı saat</t>
  </si>
  <si>
    <t>İzin/tatil günlerini saate çevirmek için kullanılır.</t>
  </si>
  <si>
    <t>Problem Çözme</t>
  </si>
  <si>
    <t>1-3 ölçeği</t>
  </si>
  <si>
    <t>G2</t>
  </si>
  <si>
    <t>Görev kritiklik – Yüksek alt eşik</t>
  </si>
  <si>
    <t>Yıllık izin günü varsayımı</t>
  </si>
  <si>
    <t>Pozisyon/çalışan ortalaması; mevzuat ve kıdeme göre uyarlayın.</t>
  </si>
  <si>
    <t>Hata &amp; Risk Etkisi</t>
  </si>
  <si>
    <t>G3</t>
  </si>
  <si>
    <t>Görev kritiklik – Kritik alt eşik</t>
  </si>
  <si>
    <t>Resmi tatil / idari izin gün eşdeğeri</t>
  </si>
  <si>
    <t>Yıllık iş günü eşdeğeri.</t>
  </si>
  <si>
    <t>İnovasyon &amp; Geliştirme</t>
  </si>
  <si>
    <t>G4</t>
  </si>
  <si>
    <t>Risk – Orta alt eşik</t>
  </si>
  <si>
    <t>Olasılık × şiddet puanı.</t>
  </si>
  <si>
    <t>Hastalık / devamsızlık günü varsayımı</t>
  </si>
  <si>
    <t>Geçmiş veri varsa şirket ortalamasını kullanın.</t>
  </si>
  <si>
    <t>Karar Serbestisi</t>
  </si>
  <si>
    <t>1-5 ölçeği</t>
  </si>
  <si>
    <t>G5</t>
  </si>
  <si>
    <t>Risk – Yüksek alt eşik</t>
  </si>
  <si>
    <t>Varsayılan verimlilik oranı</t>
  </si>
  <si>
    <t>Görev bazında girilmezse kullanılır.</t>
  </si>
  <si>
    <t>Bilgi / Uzmanlık</t>
  </si>
  <si>
    <t>G6</t>
  </si>
  <si>
    <t>Risk – Kritik alt eşik</t>
  </si>
  <si>
    <t>Varsayılan PFD kayıp oranı</t>
  </si>
  <si>
    <t>Personal, Fatigue, Delay varsayımı.</t>
  </si>
  <si>
    <t>Toplam</t>
  </si>
  <si>
    <t>Toplam %100 olmalıdır.</t>
  </si>
  <si>
    <t>Yetkinlik önceliği – Yüksek alt eşik</t>
  </si>
  <si>
    <t>Yetkinlik açığı × kritiklik puanı.</t>
  </si>
  <si>
    <t>Dinamik aylık net kapasite</t>
  </si>
  <si>
    <t>Brüt saat – yıllık izin/tatil/devamsızlık saatlerinin aylık etkisi.</t>
  </si>
  <si>
    <t>Yetkinlik önceliği – Orta alt eşik</t>
  </si>
  <si>
    <t>FTE üst uyarı eşiği</t>
  </si>
  <si>
    <t>Mevcut kadro kapasitesi üzeri uyarı.</t>
  </si>
  <si>
    <t>FTE alt uyarı eşiği</t>
  </si>
  <si>
    <t>Düşük kullanım / kapsam eksikliği uyarısı.</t>
  </si>
  <si>
    <t>Analiz Yöntemi</t>
  </si>
  <si>
    <t>RACI</t>
  </si>
  <si>
    <t>Otomasyon</t>
  </si>
  <si>
    <t>Evet/Hayır</t>
  </si>
  <si>
    <t>Seviye 1-5</t>
  </si>
  <si>
    <t>Eğitim Düzeyi</t>
  </si>
  <si>
    <t>KPI Dönemi</t>
  </si>
  <si>
    <t>Doğrulama</t>
  </si>
  <si>
    <t>FTE Katsayısı</t>
  </si>
  <si>
    <t>Bağlılık Riski</t>
  </si>
  <si>
    <t>Grade Açıklaması</t>
  </si>
  <si>
    <t>Devredilemez</t>
  </si>
  <si>
    <t>İSG</t>
  </si>
  <si>
    <t>Açık</t>
  </si>
  <si>
    <t>İlköğretim</t>
  </si>
  <si>
    <t>Karar Yetkisi</t>
  </si>
  <si>
    <t>Taslak</t>
  </si>
  <si>
    <t>Çalışan/Operatör</t>
  </si>
  <si>
    <t>Kolay</t>
  </si>
  <si>
    <t>Yedek Var</t>
  </si>
  <si>
    <t>G1 – Operasyonel/Destek</t>
  </si>
  <si>
    <t>Gözlem</t>
  </si>
  <si>
    <t>A – Hesap Veren</t>
  </si>
  <si>
    <t>Lise</t>
  </si>
  <si>
    <t>Vardiyalı</t>
  </si>
  <si>
    <t>Kısmen</t>
  </si>
  <si>
    <t>G2 – Nitelikli Operasyon</t>
  </si>
  <si>
    <t>Doğrulama Bekliyor</t>
  </si>
  <si>
    <t>Anket</t>
  </si>
  <si>
    <t>C – Danışılan</t>
  </si>
  <si>
    <t>Meslek Lisesi</t>
  </si>
  <si>
    <t>Esnek</t>
  </si>
  <si>
    <t>Kıdemli Uzman</t>
  </si>
  <si>
    <t>Zor</t>
  </si>
  <si>
    <t>Yedek Yok</t>
  </si>
  <si>
    <t>G3 – Uzman/Profesyonel</t>
  </si>
  <si>
    <t>Doküman İnceleme</t>
  </si>
  <si>
    <t>I – Bilgilendirilen</t>
  </si>
  <si>
    <t>Kalite</t>
  </si>
  <si>
    <t>Ön Lisans</t>
  </si>
  <si>
    <t>Çeyreklik</t>
  </si>
  <si>
    <t>İK Onayladı</t>
  </si>
  <si>
    <t>Hibrit</t>
  </si>
  <si>
    <t>Şef/Takım Lideri</t>
  </si>
  <si>
    <t>Çok Zor</t>
  </si>
  <si>
    <t>G4 – Kıdemli Uzman/Yönetici</t>
  </si>
  <si>
    <t>Revizyon Gerekli</t>
  </si>
  <si>
    <t>İş Günlüğü</t>
  </si>
  <si>
    <t>Onaylar</t>
  </si>
  <si>
    <t>Bilgi Güvenliği</t>
  </si>
  <si>
    <t>Nadir</t>
  </si>
  <si>
    <t>İptal</t>
  </si>
  <si>
    <t>Revizyon İstendi</t>
  </si>
  <si>
    <t>Belirli Dönem</t>
  </si>
  <si>
    <t>Uzaktan</t>
  </si>
  <si>
    <t>Müdür</t>
  </si>
  <si>
    <t>G5 – Fonksiyon Liderliği</t>
  </si>
  <si>
    <t>Atölye Çalışması</t>
  </si>
  <si>
    <t>Tek Başına Karar Verir</t>
  </si>
  <si>
    <t>Yüksek Lisans</t>
  </si>
  <si>
    <t>Saha Ağırlıklı</t>
  </si>
  <si>
    <t>Direktör</t>
  </si>
  <si>
    <t>G6 – Stratejik/Üst Yönetim</t>
  </si>
  <si>
    <t>Operasyonel Süreklilik</t>
  </si>
  <si>
    <t>Doktora</t>
  </si>
  <si>
    <t>Proje Bazlı</t>
  </si>
  <si>
    <t>Üst Yönetim</t>
  </si>
  <si>
    <t>Çevre</t>
  </si>
  <si>
    <t>İŞ DEĞERLEME &amp; KADEME | POINT-FACTOR MODELİ</t>
  </si>
  <si>
    <t>Pozisyonun göreli büyüklüğünü bütçe/etki, problem çözme, risk etkisi, inovasyon, karar serbestisi ve uzmanlık boyutlarıyla ölçer. Model kurum içi point-factor yaklaşımıdır; Hay/Mercer/Towers Watson lisanslı metodolojisi değildir.</t>
  </si>
  <si>
    <t>Sarı alanlar değerlendirme girdisi; yeşil alanlar otomatik hesaplamadır. Puan ağırlıkları ve grade eşikleri Ayarlar ve Listeler sekmesinden yönetilir.</t>
  </si>
  <si>
    <t>Bütçe &amp; Etki (1-4)</t>
  </si>
  <si>
    <t>Problem Çözme (1-3)</t>
  </si>
  <si>
    <t>Hata &amp; Risk Etkisi (1-4)</t>
  </si>
  <si>
    <t>İnovasyon &amp; Geliştirme (1-3)</t>
  </si>
  <si>
    <t>Karar Serbestisi (1-5)</t>
  </si>
  <si>
    <t>Bilgi / Uzmanlık (1-5)</t>
  </si>
  <si>
    <t>Bütçe Normalize</t>
  </si>
  <si>
    <t>Problem Normalize</t>
  </si>
  <si>
    <t>Risk Normalize</t>
  </si>
  <si>
    <t>İnovasyon Normalize</t>
  </si>
  <si>
    <t>Karar Normalize</t>
  </si>
  <si>
    <t>Bilgi Normalize</t>
  </si>
  <si>
    <t>İş Değerleme Puanı (0-100)</t>
  </si>
  <si>
    <t>İK Uzmanı örnek point-factor puanlaması: bütçe etkisi sınırlı, yasal/hata etkisi görece yüksek; karar serbestisi kontrollüdür.</t>
  </si>
  <si>
    <t>STRATEJİK YETENEK, KRİTİKLİK VE KARİYER MİMARİSİ</t>
  </si>
  <si>
    <t>Pozisyon bazında tedarik zorluğu, bağlılık riski, ramp-up, yedeklenebilirlik ve iş değerleme etkisini birlikte değerlendirerek kritik rol riskini ve kariyer geçişlerini görünür kılar.</t>
  </si>
  <si>
    <t>Feeder Role ve Next Step alanlarını pozisyon kodu veya standart pozisyon adıyla tanımlayın. Kritik rol puanı 0–100 arasında otomatik hesaplanır.</t>
  </si>
  <si>
    <t>Tedarik Zorluğu Puanı</t>
  </si>
  <si>
    <t>Kritik Personel / Bağlılık Riski</t>
  </si>
  <si>
    <t>Bağlılık Risk Puanı</t>
  </si>
  <si>
    <t>Ramp-up Süresi (Ay)</t>
  </si>
  <si>
    <t>Ramp-up Puanı</t>
  </si>
  <si>
    <t>Yedekleme Puanı</t>
  </si>
  <si>
    <t>Feeder Roles / Besleyici Pozisyonlar</t>
  </si>
  <si>
    <t>Next Step / Hedef Pozisyonlar</t>
  </si>
  <si>
    <t>Yedekleme Süresi Puanı</t>
  </si>
  <si>
    <t>Stratejik Kritiklik Puanı</t>
  </si>
  <si>
    <t>Önerilen Aksiyon</t>
  </si>
  <si>
    <t>İK Asistanı / İK Operasyon Uzman Yardımcısı</t>
  </si>
  <si>
    <t>Kıdemli İnsan Kaynakları Uzmanı / İK İş Ortağı</t>
  </si>
  <si>
    <t>İK Uzmanı için örnek kariyer ve yedekleme kartı; organizasyon büyüklüğüne göre uzmanlaşma yolu (işe alım, C&amp;B, eğitim vb.) ayrıca tanımlanabilir.</t>
  </si>
  <si>
    <t>POWER BI READY | ORGANİZASYONEL İŞ YÜKÜ &amp; FTE FLAT TABLE</t>
  </si>
  <si>
    <t>Her satır bir görev kaydıdır. Formüller kaynak sekmeleri pozisyon kodu üzerinden zenginleştirir. Power BI / Power Query tarafında Pozisyon Kodu boş satırları filtreleyerek doğrudan kullanın.</t>
  </si>
  <si>
    <t>Ana Görev</t>
  </si>
  <si>
    <t>Brüt İş Yükü (Saat)</t>
  </si>
  <si>
    <t>Düzeltilmiş İş Yükü (Saat)</t>
  </si>
  <si>
    <t>AI DESTEKLİ KURUMSAL GÖREV TANIMI ÇIKTISI</t>
  </si>
  <si>
    <t>B3 hücresinden pozisyon kodunu seçin. Bu sayfa doğrulanmış iş analizi verilerini görev tanımı şablonuna ve LLM promptuna dönüştürür.</t>
  </si>
  <si>
    <t>GÖREV TANIMI TASLAĞI</t>
  </si>
  <si>
    <t>Pozisyonun Amacı</t>
  </si>
  <si>
    <t>Ana Sorumluluklar</t>
  </si>
  <si>
    <t>İş Gereklilikleri &amp; Stratejik Not</t>
  </si>
  <si>
    <t>Asgari Deneyim (Yıl)</t>
  </si>
  <si>
    <t>Dijital Sistemler</t>
  </si>
  <si>
    <t>LLM / ChatGPT Promptu</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</si>
</sst>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yyyy\-mm\-dd"/>
    <numFmt numFmtId="166" formatCode="0.0%"/>
    <numFmt numFmtId="167" formatCode="0.000"/>
  </numFmts>
  <fonts count="15" x14ac:knownFonts="1">
    <font>
      <sz val="11"/>
      <name val="Carlito"/>
    </font>
    <font>
      <b/>
      <sz val="11"/>
      <color rgb="FFFFFFFF"/>
      <name val="Carlito"/>
    </font>
    <font>
      <sz val="11"/>
      <color rgb="FF1F2937"/>
      <name val="Carlito"/>
    </font>
    <font>
      <b/>
      <sz val="11"/>
      <name val="Carlito"/>
    </font>
    <font>
      <b/>
      <sz val="11"/>
      <color rgb="FF1F4E78"/>
      <name val="Carlito"/>
    </font>
    <font>
      <b/>
      <sz val="11"/>
      <color rgb="FF9C5700"/>
      <name val="Carlito"/>
    </font>
    <font>
      <i/>
      <sz val="11"/>
      <color rgb="FF555555"/>
      <name val="Carlito"/>
    </font>
    <font>
      <i/>
      <sz val="11"/>
      <color rgb="FF666666"/>
      <name val="Carlito"/>
    </font>
    <font>
      <b/>
      <sz val="14"/>
      <color rgb="FFFFFFFF"/>
      <name val="Carlito"/>
    </font>
    <font>
      <i/>
      <sz val="11"/>
      <name val="Carlito"/>
    </font>
    <font>
      <b/>
      <sz val="22"/>
      <color rgb="FF17365D"/>
      <name val="Carlito"/>
    </font>
    <font>
      <b/>
      <sz val="16"/>
      <color rgb="FFFFFFFF"/>
      <name val="Carlito"/>
    </font>
    <font>
      <i/>
      <sz val="9"/>
      <color rgb="FF7F7F7F"/>
      <name val="Carlito"/>
    </font>
    <font>
      <b/>
      <sz val="10"/>
      <color rgb="FFFFFFFF"/>
      <name val="Carlito"/>
    </font>
    <font>
      <i/>
      <sz val="8"/>
      <color rgb="FF7F7F7F"/>
      <name val="Carlito"/>
    </font>
  </fonts>
  <fills count="19">
    <fill>
      <patternFill patternType="none"/>
    </fill>
    <fill>
      <patternFill patternType="gray125"/>
    </fill>
    <fill>
      <patternFill patternType="solid">
        <fgColor rgb="FF17365D"/>
      </patternFill>
    </fill>
    <fill>
      <patternFill patternType="solid">
        <fgColor rgb="FFD9EAF7"/>
      </patternFill>
    </fill>
    <fill>
      <patternFill patternType="solid">
        <fgColor rgb="FF0F6B78"/>
      </patternFill>
    </fill>
    <fill>
      <patternFill patternType="solid">
        <fgColor rgb="FFF2F2F2"/>
      </patternFill>
    </fill>
    <fill>
      <patternFill patternType="solid">
        <fgColor rgb="FFFFF2CC"/>
      </patternFill>
    </fill>
    <fill>
      <patternFill patternType="solid">
        <fgColor rgb="FFFAFAFA"/>
      </patternFill>
    </fill>
    <fill>
      <patternFill patternType="solid">
        <fgColor rgb="FF1F4E78"/>
      </patternFill>
    </fill>
    <fill>
      <patternFill patternType="solid">
        <fgColor rgb="FFDDEBF7"/>
      </patternFill>
    </fill>
    <fill>
      <patternFill patternType="solid">
        <fgColor rgb="FFE2F0D9"/>
      </patternFill>
    </fill>
    <fill>
      <patternFill patternType="solid">
        <fgColor rgb="FFE7E6E6"/>
      </patternFill>
    </fill>
    <fill>
      <patternFill patternType="solid">
        <fgColor rgb="FFFCE4D6"/>
      </patternFill>
    </fill>
    <fill>
      <patternFill patternType="solid">
        <fgColor rgb="FFE2F0D9"/>
      </patternFill>
    </fill>
    <fill>
      <patternFill patternType="solid">
        <fgColor rgb="FF0F6F7A"/>
      </patternFill>
    </fill>
    <fill>
      <patternFill patternType="solid">
        <fgColor rgb="FFF2F2F2"/>
      </patternFill>
    </fill>
    <fill>
      <patternFill patternType="solid">
        <fgColor rgb="FFFFF2CC"/>
      </patternFill>
    </fill>
    <fill>
      <patternFill patternType="solid">
        <fgColor rgb="FF1F4E78"/>
      </patternFill>
    </fill>
    <fill>
      <patternFill patternType="solid">
        <fgColor rgb="FFD9EAF7"/>
      </patternFill>
    </fill>
  </fills>
  <borders count="35">
    <border>
      <left/>
      <right/>
      <top/>
      <bottom/>
      <diagonal/>
    </border>
    <border>
      <left style="thin">
        <color rgb="FFB4C6E7"/>
      </left>
      <right/>
      <top style="thin">
        <color rgb="FFB4C6E7"/>
      </top>
      <bottom/>
      <diagonal/>
    </border>
    <border>
      <left/>
      <right/>
      <top style="thin">
        <color rgb="FFB4C6E7"/>
      </top>
      <bottom/>
      <diagonal/>
    </border>
    <border>
      <left/>
      <right style="thin">
        <color rgb="FFB4C6E7"/>
      </right>
      <top style="thin">
        <color rgb="FFB4C6E7"/>
      </top>
      <bottom/>
      <diagonal/>
    </border>
    <border>
      <left style="thin">
        <color rgb="FFB4C6E7"/>
      </left>
      <right/>
      <top/>
      <bottom/>
      <diagonal/>
    </border>
    <border>
      <left/>
      <right style="thin">
        <color rgb="FFB4C6E7"/>
      </right>
      <top/>
      <bottom/>
      <diagonal/>
    </border>
    <border>
      <left style="thin">
        <color rgb="FFB4C6E7"/>
      </left>
      <right/>
      <top/>
      <bottom style="thin">
        <color rgb="FFB4C6E7"/>
      </bottom>
      <diagonal/>
    </border>
    <border>
      <left/>
      <right/>
      <top/>
      <bottom style="thin">
        <color rgb="FFB4C6E7"/>
      </bottom>
      <diagonal/>
    </border>
    <border>
      <left/>
      <right style="thin">
        <color rgb="FFB4C6E7"/>
      </right>
      <top/>
      <bottom style="thin">
        <color rgb="FFB4C6E7"/>
      </bottom>
      <diagonal/>
    </border>
    <border>
      <left style="thin">
        <color rgb="FFB4C6E7"/>
      </left>
      <right style="thin">
        <color rgb="FFB4C6E7"/>
      </right>
      <top style="thin">
        <color rgb="FFB4C6E7"/>
      </top>
      <bottom style="thin">
        <color rgb="FFB4C6E7"/>
      </bottom>
      <diagonal/>
    </border>
    <border>
      <left style="thin">
        <color rgb="FFE6E6E6"/>
      </left>
      <right style="thin">
        <color rgb="FFE6E6E6"/>
      </right>
      <top style="thin">
        <color rgb="FFE6E6E6"/>
      </top>
      <bottom style="thin">
        <color rgb="FFE6E6E6"/>
      </bottom>
      <diagonal/>
    </border>
    <border>
      <left/>
      <right/>
      <top style="thin">
        <color rgb="FFF4B183"/>
      </top>
      <bottom/>
      <diagonal/>
    </border>
    <border>
      <left/>
      <right style="thin">
        <color rgb="FFF4B183"/>
      </right>
      <top style="thin">
        <color rgb="FFF4B183"/>
      </top>
      <bottom/>
      <diagonal/>
    </border>
    <border>
      <left style="thin">
        <color rgb="FFF4B183"/>
      </left>
      <right/>
      <top/>
      <bottom/>
      <diagonal/>
    </border>
    <border>
      <left/>
      <right style="thin">
        <color rgb="FFF4B183"/>
      </right>
      <top/>
      <bottom/>
      <diagonal/>
    </border>
    <border>
      <left style="thin">
        <color rgb="FFF4B183"/>
      </left>
      <right/>
      <top/>
      <bottom style="thin">
        <color rgb="FFF4B183"/>
      </bottom>
      <diagonal/>
    </border>
    <border>
      <left/>
      <right/>
      <top/>
      <bottom style="thin">
        <color rgb="FFF4B183"/>
      </bottom>
      <diagonal/>
    </border>
    <border>
      <left/>
      <right style="thin">
        <color rgb="FFF4B183"/>
      </right>
      <top/>
      <bottom style="thin">
        <color rgb="FFF4B183"/>
      </bottom>
      <diagonal/>
    </border>
    <border>
      <left/>
      <right/>
      <top/>
      <bottom style="thin">
        <color rgb="FFE6E6E6"/>
      </bottom>
      <diagonal/>
    </border>
    <border>
      <left/>
      <right/>
      <top style="thin">
        <color rgb="FFE6E6E6"/>
      </top>
      <bottom style="thin">
        <color rgb="FFE6E6E6"/>
      </bottom>
      <diagonal/>
    </border>
    <border>
      <left/>
      <right/>
      <top style="thin">
        <color rgb="FFE6E6E6"/>
      </top>
      <bottom style="thin">
        <color rgb="FFD9D9D9"/>
      </bottom>
      <diagonal/>
    </border>
    <border>
      <left/>
      <right/>
      <top style="medium">
        <color rgb="FF1F4E78"/>
      </top>
      <bottom style="medium">
        <color rgb="FF1F4E78"/>
      </bottom>
      <diagonal/>
    </border>
    <border>
      <left/>
      <right style="medium">
        <color rgb="FF1F4E78"/>
      </right>
      <top style="medium">
        <color rgb="FF1F4E78"/>
      </top>
      <bottom style="medium">
        <color rgb="FF1F4E78"/>
      </bottom>
      <diagonal/>
    </border>
    <border>
      <left/>
      <right/>
      <top style="medium">
        <color rgb="FF0F6B78"/>
      </top>
      <bottom/>
      <diagonal/>
    </border>
    <border>
      <left/>
      <right style="medium">
        <color rgb="FF0F6B78"/>
      </right>
      <top style="medium">
        <color rgb="FF0F6B78"/>
      </top>
      <bottom/>
      <diagonal/>
    </border>
    <border>
      <left style="medium">
        <color rgb="FF0F6B78"/>
      </left>
      <right/>
      <top/>
      <bottom/>
      <diagonal/>
    </border>
    <border>
      <left/>
      <right style="medium">
        <color rgb="FF0F6B78"/>
      </right>
      <top/>
      <bottom/>
      <diagonal/>
    </border>
    <border>
      <left style="medium">
        <color rgb="FF0F6B78"/>
      </left>
      <right/>
      <top/>
      <bottom style="medium">
        <color rgb="FF0F6B78"/>
      </bottom>
      <diagonal/>
    </border>
    <border>
      <left/>
      <right/>
      <top/>
      <bottom style="medium">
        <color rgb="FF0F6B78"/>
      </bottom>
      <diagonal/>
    </border>
    <border>
      <left/>
      <right style="medium">
        <color rgb="FF0F6B78"/>
      </right>
      <top/>
      <bottom style="medium">
        <color rgb="FF0F6B78"/>
      </bottom>
      <diagonal/>
    </border>
    <border>
      <left style="thin">
        <color rgb="FFF4B183"/>
      </left>
      <right style="thin">
        <color rgb="FFF4B183"/>
      </right>
      <top style="thin">
        <color rgb="FFF4B183"/>
      </top>
      <bottom style="thin">
        <color rgb="FFF4B183"/>
      </bottom>
      <diagonal/>
    </border>
    <border>
      <left style="medium">
        <color rgb="FF1F4E78"/>
      </left>
      <right style="medium">
        <color rgb="FF1F4E78"/>
      </right>
      <top style="medium">
        <color rgb="FF1F4E78"/>
      </top>
      <bottom style="medium">
        <color rgb="FF1F4E78"/>
      </bottom>
      <diagonal/>
    </border>
    <border>
      <left style="medium">
        <color rgb="FF0F6B78"/>
      </left>
      <right style="medium">
        <color rgb="FF0F6B78"/>
      </right>
      <top style="medium">
        <color rgb="FF0F6B78"/>
      </top>
      <bottom style="medium">
        <color rgb="FF0F6B78"/>
      </bottom>
      <diagonal/>
    </border>
    <border>
      <left style="thin">
        <color rgb="FFB4C6E7"/>
      </left>
      <right style="thin">
        <color rgb="FFB4C6E7"/>
      </right>
      <top style="thin">
        <color rgb="FFB4C6E7"/>
      </top>
      <bottom/>
      <diagonal/>
    </border>
    <border>
      <left style="thin">
        <color rgb="FFB4C6E7"/>
      </left>
      <right style="thin">
        <color rgb="FFB4C6E7"/>
      </right>
      <top/>
      <bottom/>
      <diagonal/>
    </border>
  </borders>
  <cellStyleXfs count="1">
    <xf numFmtId="0" fontId="0" fillId="0" borderId="0"/>
  </cellStyleXfs>
  <cellXfs count="186">
    <xf numFmtId="0" fontId="0" fillId="0" borderId="0" xfId="0"/>
    <xf numFmtId="0" fontId="3" fillId="5" borderId="1" xfId="0" applyFont="1" applyFill="1" applyBorder="1" applyAlignment="1">
      <alignment vertical="center" wrapText="1"/>
    </xf>
    <xf numFmtId="0" fontId="0" fillId="7" borderId="3" xfId="0" applyFill="1" applyBorder="1" applyAlignment="1">
      <alignment vertical="center" wrapText="1"/>
    </xf>
    <xf numFmtId="0" fontId="3" fillId="5" borderId="4" xfId="0" applyFont="1" applyFill="1" applyBorder="1" applyAlignment="1">
      <alignment vertical="center" wrapText="1"/>
    </xf>
    <xf numFmtId="0" fontId="0" fillId="6" borderId="0" xfId="0" applyFill="1" applyAlignment="1">
      <alignment horizontal="center" vertical="center"/>
    </xf>
    <xf numFmtId="0" fontId="0" fillId="7" borderId="5" xfId="0" applyFill="1" applyBorder="1" applyAlignment="1">
      <alignment vertical="center" wrapText="1"/>
    </xf>
    <xf numFmtId="0" fontId="3" fillId="5" borderId="6" xfId="0" applyFont="1" applyFill="1" applyBorder="1" applyAlignment="1">
      <alignment vertical="center" wrapText="1"/>
    </xf>
    <xf numFmtId="0" fontId="0" fillId="6" borderId="7" xfId="0" applyFill="1" applyBorder="1" applyAlignment="1">
      <alignment horizontal="center" vertical="center"/>
    </xf>
    <xf numFmtId="0" fontId="0" fillId="7" borderId="8" xfId="0" applyFill="1" applyBorder="1" applyAlignment="1">
      <alignment vertical="center" wrapText="1"/>
    </xf>
    <xf numFmtId="0" fontId="1" fillId="8" borderId="9" xfId="0" applyFont="1" applyFill="1" applyBorder="1" applyAlignment="1">
      <alignment horizontal="center" vertical="center" wrapText="1"/>
    </xf>
    <xf numFmtId="0" fontId="0" fillId="0" borderId="10" xfId="0" applyBorder="1" applyAlignment="1">
      <alignment vertical="top" wrapText="1"/>
    </xf>
    <xf numFmtId="0" fontId="0" fillId="0" borderId="0" xfId="0"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0" xfId="0" applyAlignment="1">
      <alignment vertical="center"/>
    </xf>
    <xf numFmtId="0" fontId="3" fillId="9" borderId="1" xfId="0" applyFont="1" applyFill="1" applyBorder="1" applyAlignment="1">
      <alignment horizontal="center" vertical="center" wrapText="1"/>
    </xf>
    <xf numFmtId="0" fontId="4" fillId="0" borderId="2"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3" fillId="9" borderId="4" xfId="0" applyFont="1" applyFill="1" applyBorder="1" applyAlignment="1">
      <alignment horizontal="center" vertical="center" wrapText="1"/>
    </xf>
    <xf numFmtId="0" fontId="4" fillId="0" borderId="0" xfId="0" applyFont="1" applyAlignment="1">
      <alignment vertical="center" wrapText="1"/>
    </xf>
    <xf numFmtId="0" fontId="0" fillId="0" borderId="5" xfId="0" applyBorder="1" applyAlignment="1">
      <alignment vertical="center" wrapText="1"/>
    </xf>
    <xf numFmtId="0" fontId="3" fillId="9" borderId="6" xfId="0" applyFont="1" applyFill="1" applyBorder="1" applyAlignment="1">
      <alignment horizontal="center" vertical="center" wrapText="1"/>
    </xf>
    <xf numFmtId="0" fontId="4" fillId="0" borderId="7"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 fillId="8" borderId="1" xfId="0" applyFont="1" applyFill="1" applyBorder="1" applyAlignment="1">
      <alignment vertical="center"/>
    </xf>
    <xf numFmtId="0" fontId="1" fillId="8" borderId="2" xfId="0" applyFont="1" applyFill="1" applyBorder="1" applyAlignment="1">
      <alignment vertical="center"/>
    </xf>
    <xf numFmtId="0" fontId="1" fillId="8" borderId="3" xfId="0" applyFont="1" applyFill="1" applyBorder="1" applyAlignment="1">
      <alignment vertical="center"/>
    </xf>
    <xf numFmtId="0" fontId="0" fillId="6" borderId="4" xfId="0" applyFill="1" applyBorder="1" applyAlignment="1">
      <alignment vertical="center"/>
    </xf>
    <xf numFmtId="0" fontId="0" fillId="0" borderId="5" xfId="0" applyBorder="1" applyAlignment="1">
      <alignment vertical="center"/>
    </xf>
    <xf numFmtId="0" fontId="0" fillId="10" borderId="4" xfId="0" applyFill="1" applyBorder="1" applyAlignment="1">
      <alignment vertical="center"/>
    </xf>
    <xf numFmtId="0" fontId="0" fillId="3" borderId="6" xfId="0" applyFill="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6" borderId="18" xfId="0" applyFill="1" applyBorder="1" applyAlignment="1">
      <alignment vertical="top" wrapText="1"/>
    </xf>
    <xf numFmtId="0" fontId="0" fillId="6" borderId="19" xfId="0" applyFill="1" applyBorder="1" applyAlignment="1">
      <alignment vertical="top" wrapText="1"/>
    </xf>
    <xf numFmtId="0" fontId="0" fillId="6" borderId="20" xfId="0" applyFill="1" applyBorder="1" applyAlignment="1">
      <alignment vertical="top" wrapText="1"/>
    </xf>
    <xf numFmtId="0" fontId="0" fillId="10" borderId="18" xfId="0" applyFill="1" applyBorder="1" applyAlignment="1">
      <alignment vertical="top" wrapText="1"/>
    </xf>
    <xf numFmtId="0" fontId="0" fillId="10" borderId="19" xfId="0" applyFill="1" applyBorder="1" applyAlignment="1">
      <alignment vertical="top" wrapText="1"/>
    </xf>
    <xf numFmtId="0" fontId="0" fillId="10" borderId="20" xfId="0" applyFill="1" applyBorder="1" applyAlignment="1">
      <alignment vertical="top" wrapText="1"/>
    </xf>
    <xf numFmtId="0" fontId="3" fillId="5" borderId="18" xfId="0" applyFont="1" applyFill="1" applyBorder="1" applyAlignment="1">
      <alignment horizontal="center" vertical="top" wrapText="1"/>
    </xf>
    <xf numFmtId="0" fontId="3" fillId="5" borderId="19" xfId="0" applyFont="1" applyFill="1" applyBorder="1" applyAlignment="1">
      <alignment horizontal="center" vertical="top" wrapText="1"/>
    </xf>
    <xf numFmtId="0" fontId="3" fillId="5" borderId="20" xfId="0" applyFont="1" applyFill="1" applyBorder="1" applyAlignment="1">
      <alignment horizontal="center"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vertical="top" wrapText="1"/>
    </xf>
    <xf numFmtId="0" fontId="1" fillId="8" borderId="0" xfId="0" applyFont="1" applyFill="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6" borderId="0" xfId="0" applyFill="1" applyAlignment="1">
      <alignment vertical="center" wrapText="1"/>
    </xf>
    <xf numFmtId="0" fontId="3" fillId="6" borderId="0" xfId="0" applyFont="1" applyFill="1" applyAlignment="1">
      <alignment vertical="center" wrapText="1"/>
    </xf>
    <xf numFmtId="0" fontId="3" fillId="6" borderId="7" xfId="0" applyFont="1" applyFill="1" applyBorder="1" applyAlignment="1">
      <alignment vertical="center" wrapText="1"/>
    </xf>
    <xf numFmtId="0" fontId="0" fillId="6" borderId="8" xfId="0" applyFill="1" applyBorder="1" applyAlignment="1">
      <alignment vertical="center" wrapText="1"/>
    </xf>
    <xf numFmtId="0" fontId="3" fillId="11" borderId="1" xfId="0" applyFont="1" applyFill="1" applyBorder="1" applyAlignment="1">
      <alignment horizontal="center" vertical="top" wrapText="1"/>
    </xf>
    <xf numFmtId="0" fontId="3" fillId="0" borderId="2" xfId="0" applyFont="1" applyBorder="1" applyAlignment="1">
      <alignment vertical="top" wrapText="1"/>
    </xf>
    <xf numFmtId="0" fontId="3" fillId="11" borderId="4" xfId="0" applyFont="1" applyFill="1" applyBorder="1" applyAlignment="1">
      <alignment horizontal="center" vertical="top" wrapText="1"/>
    </xf>
    <xf numFmtId="0" fontId="3" fillId="0" borderId="0" xfId="0" applyFont="1" applyAlignment="1">
      <alignment vertical="top" wrapText="1"/>
    </xf>
    <xf numFmtId="0" fontId="3" fillId="11" borderId="6" xfId="0" applyFont="1" applyFill="1" applyBorder="1" applyAlignment="1">
      <alignment horizontal="center" vertical="top" wrapText="1"/>
    </xf>
    <xf numFmtId="0" fontId="3" fillId="0" borderId="7" xfId="0" applyFont="1" applyBorder="1" applyAlignment="1">
      <alignment vertical="top" wrapText="1"/>
    </xf>
    <xf numFmtId="0" fontId="0" fillId="15" borderId="0" xfId="0" applyFill="1"/>
    <xf numFmtId="0" fontId="0" fillId="16" borderId="0" xfId="0" applyFill="1"/>
    <xf numFmtId="0" fontId="1" fillId="17" borderId="0" xfId="0" applyFont="1" applyFill="1"/>
    <xf numFmtId="0" fontId="1" fillId="17" borderId="0" xfId="0" applyFont="1" applyFill="1" applyAlignment="1">
      <alignment horizontal="center" wrapText="1"/>
    </xf>
    <xf numFmtId="0" fontId="1" fillId="17" borderId="0" xfId="0" applyFont="1" applyFill="1" applyAlignment="1">
      <alignment horizontal="center" vertical="center" wrapText="1"/>
    </xf>
    <xf numFmtId="0" fontId="0" fillId="13" borderId="18" xfId="0" applyFill="1" applyBorder="1" applyAlignment="1">
      <alignment vertical="top" wrapText="1"/>
    </xf>
    <xf numFmtId="0" fontId="0" fillId="13" borderId="19" xfId="0" applyFill="1" applyBorder="1" applyAlignment="1">
      <alignment vertical="top" wrapText="1"/>
    </xf>
    <xf numFmtId="0" fontId="0" fillId="13" borderId="20" xfId="0" applyFill="1" applyBorder="1" applyAlignment="1">
      <alignment vertical="top" wrapText="1"/>
    </xf>
    <xf numFmtId="1" fontId="0" fillId="6" borderId="18" xfId="0" applyNumberFormat="1" applyFill="1" applyBorder="1" applyAlignment="1">
      <alignment vertical="top" wrapText="1"/>
    </xf>
    <xf numFmtId="9" fontId="0" fillId="10" borderId="18" xfId="0" applyNumberFormat="1" applyFill="1" applyBorder="1" applyAlignment="1">
      <alignment horizontal="center" vertical="top" wrapText="1"/>
    </xf>
    <xf numFmtId="1" fontId="0" fillId="6" borderId="19" xfId="0" applyNumberFormat="1" applyFill="1" applyBorder="1" applyAlignment="1">
      <alignment vertical="top" wrapText="1"/>
    </xf>
    <xf numFmtId="9" fontId="0" fillId="10" borderId="19" xfId="0" applyNumberFormat="1" applyFill="1" applyBorder="1" applyAlignment="1">
      <alignment horizontal="center" vertical="top" wrapText="1"/>
    </xf>
    <xf numFmtId="1" fontId="0" fillId="6" borderId="20" xfId="0" applyNumberFormat="1" applyFill="1" applyBorder="1" applyAlignment="1">
      <alignment vertical="top" wrapText="1"/>
    </xf>
    <xf numFmtId="9" fontId="0" fillId="10" borderId="20" xfId="0" applyNumberFormat="1" applyFill="1" applyBorder="1" applyAlignment="1">
      <alignment horizontal="center" vertical="top" wrapText="1"/>
    </xf>
    <xf numFmtId="166" fontId="0" fillId="10" borderId="18" xfId="0" applyNumberFormat="1" applyFill="1" applyBorder="1" applyAlignment="1">
      <alignment vertical="top" wrapText="1"/>
    </xf>
    <xf numFmtId="1" fontId="0" fillId="10" borderId="18" xfId="0" applyNumberFormat="1" applyFill="1" applyBorder="1" applyAlignment="1">
      <alignment vertical="top" wrapText="1"/>
    </xf>
    <xf numFmtId="166" fontId="0" fillId="16" borderId="0" xfId="0" applyNumberFormat="1" applyFill="1" applyAlignment="1">
      <alignment wrapText="1"/>
    </xf>
    <xf numFmtId="166" fontId="0" fillId="13" borderId="0" xfId="0" applyNumberFormat="1" applyFill="1" applyAlignment="1">
      <alignment wrapText="1"/>
    </xf>
    <xf numFmtId="2" fontId="0" fillId="13" borderId="0" xfId="0" applyNumberFormat="1" applyFill="1" applyAlignment="1">
      <alignment wrapText="1"/>
    </xf>
    <xf numFmtId="166" fontId="0" fillId="10" borderId="19" xfId="0" applyNumberFormat="1" applyFill="1" applyBorder="1" applyAlignment="1">
      <alignment vertical="top" wrapText="1"/>
    </xf>
    <xf numFmtId="1" fontId="0" fillId="10" borderId="19" xfId="0" applyNumberFormat="1" applyFill="1" applyBorder="1" applyAlignment="1">
      <alignment vertical="top" wrapText="1"/>
    </xf>
    <xf numFmtId="166" fontId="0" fillId="10" borderId="20" xfId="0" applyNumberFormat="1" applyFill="1" applyBorder="1" applyAlignment="1">
      <alignment vertical="top" wrapText="1"/>
    </xf>
    <xf numFmtId="1" fontId="0" fillId="10" borderId="20" xfId="0" applyNumberFormat="1" applyFill="1" applyBorder="1" applyAlignment="1">
      <alignment vertical="top" wrapText="1"/>
    </xf>
    <xf numFmtId="9" fontId="0" fillId="6" borderId="18" xfId="0" applyNumberFormat="1" applyFill="1" applyBorder="1" applyAlignment="1">
      <alignment vertical="top" wrapText="1"/>
    </xf>
    <xf numFmtId="9" fontId="0" fillId="6" borderId="19" xfId="0" applyNumberFormat="1" applyFill="1" applyBorder="1" applyAlignment="1">
      <alignment vertical="top" wrapText="1"/>
    </xf>
    <xf numFmtId="9" fontId="0" fillId="6" borderId="20" xfId="0" applyNumberFormat="1" applyFill="1" applyBorder="1" applyAlignment="1">
      <alignment vertical="top" wrapText="1"/>
    </xf>
    <xf numFmtId="166" fontId="0" fillId="0" borderId="5" xfId="0" applyNumberFormat="1" applyBorder="1" applyAlignment="1">
      <alignment vertical="center"/>
    </xf>
    <xf numFmtId="166" fontId="0" fillId="0" borderId="8" xfId="0" applyNumberFormat="1" applyBorder="1" applyAlignment="1">
      <alignment vertical="center"/>
    </xf>
    <xf numFmtId="9" fontId="0" fillId="16" borderId="0" xfId="0" applyNumberFormat="1" applyFill="1"/>
    <xf numFmtId="1" fontId="0" fillId="16" borderId="0" xfId="0" applyNumberFormat="1" applyFill="1"/>
    <xf numFmtId="166" fontId="0" fillId="16" borderId="0" xfId="0" applyNumberFormat="1" applyFill="1"/>
    <xf numFmtId="9" fontId="0" fillId="13" borderId="0" xfId="0" applyNumberFormat="1" applyFill="1"/>
    <xf numFmtId="2" fontId="0" fillId="16" borderId="0" xfId="0" applyNumberFormat="1" applyFill="1"/>
    <xf numFmtId="166" fontId="0" fillId="13" borderId="0" xfId="0" applyNumberFormat="1" applyFill="1"/>
    <xf numFmtId="2" fontId="0" fillId="13" borderId="0" xfId="0" applyNumberFormat="1" applyFill="1"/>
    <xf numFmtId="167" fontId="0" fillId="13" borderId="0" xfId="0" applyNumberFormat="1" applyFill="1"/>
    <xf numFmtId="0" fontId="0" fillId="0" borderId="0" xfId="0"/>
    <xf numFmtId="0" fontId="0" fillId="0" borderId="0" xfId="0" applyAlignment="1">
      <alignment vertical="center" wrapText="1"/>
    </xf>
    <xf numFmtId="0" fontId="3" fillId="5" borderId="0" xfId="0" applyFont="1" applyFill="1" applyAlignment="1">
      <alignment vertical="center" wrapText="1"/>
    </xf>
    <xf numFmtId="0" fontId="0" fillId="0" borderId="0" xfId="0" applyAlignment="1">
      <alignment wrapText="1"/>
    </xf>
    <xf numFmtId="0" fontId="0" fillId="13" borderId="0" xfId="0" applyFill="1"/>
    <xf numFmtId="0" fontId="0" fillId="13" borderId="0" xfId="0" applyFill="1" applyAlignment="1">
      <alignment wrapText="1"/>
    </xf>
    <xf numFmtId="164" fontId="0" fillId="6" borderId="18" xfId="0" applyNumberFormat="1" applyFill="1" applyBorder="1" applyAlignment="1">
      <alignment vertical="top" wrapText="1"/>
    </xf>
    <xf numFmtId="165" fontId="0" fillId="6" borderId="18" xfId="0" applyNumberFormat="1" applyFill="1" applyBorder="1" applyAlignment="1">
      <alignment vertical="top" wrapText="1"/>
    </xf>
    <xf numFmtId="164" fontId="0" fillId="6" borderId="19" xfId="0" applyNumberFormat="1" applyFill="1" applyBorder="1" applyAlignment="1">
      <alignment vertical="top" wrapText="1"/>
    </xf>
    <xf numFmtId="165" fontId="0" fillId="6" borderId="19" xfId="0" applyNumberFormat="1" applyFill="1" applyBorder="1" applyAlignment="1">
      <alignment vertical="top" wrapText="1"/>
    </xf>
    <xf numFmtId="164" fontId="0" fillId="6" borderId="20" xfId="0" applyNumberFormat="1" applyFill="1" applyBorder="1" applyAlignment="1">
      <alignment vertical="top" wrapText="1"/>
    </xf>
    <xf numFmtId="165" fontId="0" fillId="6" borderId="20" xfId="0" applyNumberFormat="1" applyFill="1" applyBorder="1" applyAlignment="1">
      <alignment vertical="top" wrapText="1"/>
    </xf>
    <xf numFmtId="164" fontId="0" fillId="10" borderId="18" xfId="0" applyNumberFormat="1" applyFill="1" applyBorder="1" applyAlignment="1">
      <alignment vertical="top" wrapText="1"/>
    </xf>
    <xf numFmtId="164" fontId="0" fillId="10" borderId="19" xfId="0" applyNumberFormat="1" applyFill="1" applyBorder="1" applyAlignment="1">
      <alignment vertical="top" wrapText="1"/>
    </xf>
    <xf numFmtId="164" fontId="0" fillId="10" borderId="20" xfId="0" applyNumberFormat="1" applyFill="1" applyBorder="1" applyAlignment="1">
      <alignment vertical="top" wrapText="1"/>
    </xf>
    <xf numFmtId="164" fontId="0" fillId="0" borderId="0" xfId="0" applyNumberFormat="1" applyAlignment="1">
      <alignment vertical="center"/>
    </xf>
    <xf numFmtId="164" fontId="0" fillId="0" borderId="7" xfId="0" applyNumberFormat="1" applyBorder="1" applyAlignment="1">
      <alignment vertical="center"/>
    </xf>
    <xf numFmtId="164" fontId="0" fillId="13" borderId="2" xfId="0" applyNumberFormat="1" applyFill="1" applyBorder="1" applyAlignment="1">
      <alignment horizontal="center" vertical="center"/>
    </xf>
    <xf numFmtId="164" fontId="0" fillId="16" borderId="0" xfId="0" applyNumberFormat="1" applyFill="1"/>
    <xf numFmtId="164" fontId="0" fillId="13" borderId="0" xfId="0" applyNumberFormat="1" applyFill="1"/>
    <xf numFmtId="0" fontId="12" fillId="0" borderId="0" xfId="0" applyFont="1" applyAlignment="1">
      <alignment horizontal="center" vertical="center" wrapText="1"/>
    </xf>
    <xf numFmtId="0" fontId="0" fillId="0" borderId="0" xfId="0"/>
    <xf numFmtId="0" fontId="11" fillId="2" borderId="0" xfId="0" applyFont="1" applyFill="1" applyAlignment="1">
      <alignment horizontal="center" vertical="center" wrapText="1"/>
    </xf>
    <xf numFmtId="0" fontId="1" fillId="4" borderId="0" xfId="0" applyFont="1" applyFill="1" applyAlignment="1">
      <alignment horizontal="center" vertical="center" wrapText="1"/>
    </xf>
    <xf numFmtId="0" fontId="2" fillId="18" borderId="0" xfId="0" applyFont="1" applyFill="1" applyAlignment="1">
      <alignment horizontal="left" vertical="center" wrapText="1"/>
    </xf>
    <xf numFmtId="0" fontId="0" fillId="0" borderId="0" xfId="0" applyAlignment="1">
      <alignment horizontal="center"/>
    </xf>
    <xf numFmtId="0" fontId="10" fillId="0" borderId="0" xfId="0" applyFont="1" applyAlignment="1">
      <alignment horizontal="center" vertical="center" wrapText="1"/>
    </xf>
    <xf numFmtId="0" fontId="1" fillId="4" borderId="0" xfId="0" applyFont="1" applyFill="1" applyAlignment="1">
      <alignment vertical="center"/>
    </xf>
    <xf numFmtId="0" fontId="13" fillId="4" borderId="0" xfId="0" applyFont="1" applyFill="1" applyAlignment="1">
      <alignment horizontal="center" vertical="center"/>
    </xf>
    <xf numFmtId="0" fontId="2" fillId="3" borderId="0" xfId="0" applyFont="1" applyFill="1" applyAlignment="1">
      <alignment vertical="center" wrapText="1"/>
    </xf>
    <xf numFmtId="0" fontId="14" fillId="0" borderId="0" xfId="0" applyFont="1" applyAlignment="1">
      <alignment horizontal="center" vertical="center"/>
    </xf>
    <xf numFmtId="0" fontId="5" fillId="12" borderId="30" xfId="0" applyFont="1" applyFill="1" applyBorder="1" applyAlignment="1">
      <alignment vertical="center" wrapText="1"/>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1" fillId="2" borderId="0" xfId="0" applyFont="1" applyFill="1" applyAlignment="1">
      <alignment horizontal="left" vertical="center"/>
    </xf>
    <xf numFmtId="0" fontId="1" fillId="14" borderId="0" xfId="0" applyFont="1" applyFill="1"/>
    <xf numFmtId="0" fontId="6" fillId="5" borderId="0" xfId="0" applyFont="1" applyFill="1" applyAlignment="1">
      <alignment vertical="center" wrapText="1"/>
    </xf>
    <xf numFmtId="0" fontId="0" fillId="0" borderId="0" xfId="0" applyAlignment="1">
      <alignment vertical="center" wrapText="1"/>
    </xf>
    <xf numFmtId="0" fontId="0" fillId="7" borderId="0" xfId="0" applyFill="1" applyAlignment="1">
      <alignment vertical="center" wrapText="1"/>
    </xf>
    <xf numFmtId="164" fontId="4" fillId="10" borderId="0" xfId="0" applyNumberFormat="1" applyFont="1" applyFill="1" applyAlignment="1">
      <alignment horizontal="center" vertical="center"/>
    </xf>
    <xf numFmtId="1" fontId="4" fillId="10" borderId="0" xfId="0" applyNumberFormat="1" applyFont="1" applyFill="1" applyAlignment="1">
      <alignment horizontal="center" vertical="center"/>
    </xf>
    <xf numFmtId="0" fontId="9" fillId="18" borderId="0" xfId="0" applyFont="1" applyFill="1" applyAlignment="1">
      <alignment wrapText="1"/>
    </xf>
    <xf numFmtId="0" fontId="3" fillId="5" borderId="0" xfId="0" applyFont="1" applyFill="1" applyAlignment="1">
      <alignment vertical="center" wrapText="1"/>
    </xf>
    <xf numFmtId="0" fontId="0" fillId="6" borderId="4" xfId="0" applyFill="1" applyBorder="1" applyAlignment="1">
      <alignment vertical="center" wrapText="1"/>
    </xf>
    <xf numFmtId="0" fontId="7" fillId="5" borderId="0" xfId="0" applyFont="1" applyFill="1" applyAlignment="1">
      <alignment horizontal="center" vertical="center"/>
    </xf>
    <xf numFmtId="9" fontId="4" fillId="10" borderId="0" xfId="0" applyNumberFormat="1" applyFont="1" applyFill="1" applyAlignment="1">
      <alignment horizontal="center" vertical="center"/>
    </xf>
    <xf numFmtId="9" fontId="0" fillId="0" borderId="0" xfId="0" applyNumberFormat="1" applyAlignment="1">
      <alignment vertical="center" wrapText="1"/>
    </xf>
    <xf numFmtId="0" fontId="0" fillId="0" borderId="0" xfId="0" applyAlignment="1">
      <alignment wrapText="1"/>
    </xf>
    <xf numFmtId="0" fontId="0" fillId="13" borderId="0" xfId="0" applyFill="1" applyAlignment="1">
      <alignment vertical="top" wrapText="1"/>
    </xf>
    <xf numFmtId="0" fontId="0" fillId="6" borderId="5" xfId="0" applyFill="1" applyBorder="1" applyAlignment="1">
      <alignment vertical="center" wrapText="1"/>
    </xf>
    <xf numFmtId="0" fontId="0" fillId="0" borderId="5" xfId="0" applyBorder="1"/>
    <xf numFmtId="9" fontId="0" fillId="7" borderId="0" xfId="0" applyNumberFormat="1" applyFill="1" applyAlignment="1">
      <alignment vertical="center" wrapText="1"/>
    </xf>
    <xf numFmtId="0" fontId="0" fillId="6" borderId="6" xfId="0" applyFill="1" applyBorder="1" applyAlignment="1">
      <alignment vertical="center" wrapText="1"/>
    </xf>
    <xf numFmtId="0" fontId="0" fillId="0" borderId="7" xfId="0" applyBorder="1"/>
    <xf numFmtId="0" fontId="0" fillId="6" borderId="33" xfId="0" applyFill="1" applyBorder="1" applyAlignment="1">
      <alignment vertical="center" wrapText="1"/>
    </xf>
    <xf numFmtId="0" fontId="0" fillId="0" borderId="2" xfId="0" applyBorder="1"/>
    <xf numFmtId="0" fontId="0" fillId="0" borderId="3" xfId="0" applyBorder="1"/>
    <xf numFmtId="0" fontId="0" fillId="0" borderId="4" xfId="0" applyBorder="1"/>
    <xf numFmtId="0" fontId="4" fillId="6" borderId="31" xfId="0" applyFont="1" applyFill="1" applyBorder="1" applyAlignment="1">
      <alignment horizontal="center" vertical="center"/>
    </xf>
    <xf numFmtId="0" fontId="0" fillId="0" borderId="21" xfId="0" applyBorder="1"/>
    <xf numFmtId="0" fontId="0" fillId="0" borderId="22" xfId="0" applyBorder="1"/>
    <xf numFmtId="0" fontId="4" fillId="9" borderId="32" xfId="0" applyFont="1" applyFill="1" applyBorder="1" applyAlignment="1">
      <alignment vertical="center" wrapText="1"/>
    </xf>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6" borderId="7" xfId="0" applyFill="1" applyBorder="1" applyAlignment="1">
      <alignment vertical="center" wrapText="1"/>
    </xf>
    <xf numFmtId="0" fontId="0" fillId="6" borderId="34" xfId="0" applyFill="1" applyBorder="1" applyAlignment="1">
      <alignment vertical="center" wrapText="1"/>
    </xf>
    <xf numFmtId="0" fontId="1" fillId="14" borderId="0" xfId="0" applyFont="1" applyFill="1" applyAlignment="1">
      <alignment horizontal="left" vertical="center"/>
    </xf>
    <xf numFmtId="0" fontId="8" fillId="17" borderId="0" xfId="0" applyFont="1" applyFill="1" applyAlignment="1">
      <alignment vertical="center"/>
    </xf>
    <xf numFmtId="0" fontId="9" fillId="15" borderId="0" xfId="0" applyFont="1" applyFill="1" applyAlignment="1">
      <alignment wrapText="1"/>
    </xf>
    <xf numFmtId="0" fontId="8" fillId="17" borderId="0" xfId="0" applyFont="1" applyFill="1"/>
    <xf numFmtId="0" fontId="0" fillId="13" borderId="0" xfId="0" applyFill="1"/>
    <xf numFmtId="0" fontId="0" fillId="13" borderId="0" xfId="0" applyFill="1" applyAlignment="1">
      <alignment wrapText="1"/>
    </xf>
  </cellXfs>
  <cellStyles count="1">
    <cellStyle name="Normal" xfId="0" builtinId="0"/>
  </cellStyles>
  <dxfs count="21">
    <dxf>
      <font>
        <b/>
        <color rgb="FF006100"/>
      </font>
      <fill>
        <patternFill>
          <bgColor rgb="FFC6E0B4"/>
        </patternFill>
      </fill>
    </dxf>
    <dxf>
      <font>
        <b/>
        <color rgb="FF9C5700"/>
      </font>
      <fill>
        <patternFill>
          <bgColor rgb="FFFCE4D6"/>
        </patternFill>
      </fill>
    </dxf>
    <dxf>
      <font>
        <b/>
        <color rgb="FF9C0006"/>
      </font>
      <fill>
        <patternFill>
          <bgColor rgb="FFF4CCCC"/>
        </patternFill>
      </fill>
    </dxf>
    <dxf>
      <font>
        <b/>
        <color rgb="FF006100"/>
      </font>
      <fill>
        <patternFill>
          <bgColor rgb="FFC6E0B4"/>
        </patternFill>
      </fill>
    </dxf>
    <dxf>
      <font>
        <b/>
        <color rgb="FF9C5700"/>
      </font>
      <fill>
        <patternFill>
          <bgColor rgb="FFFCE4D6"/>
        </patternFill>
      </fill>
    </dxf>
    <dxf>
      <font>
        <b/>
        <color rgb="FF9C5700"/>
      </font>
      <fill>
        <patternFill>
          <bgColor rgb="FFFCE4D6"/>
        </patternFill>
      </fill>
    </dxf>
    <dxf>
      <font>
        <b/>
        <color rgb="FF006100"/>
      </font>
      <fill>
        <patternFill>
          <bgColor rgb="FFC6E0B4"/>
        </patternFill>
      </fill>
    </dxf>
    <dxf>
      <font>
        <b/>
        <color rgb="FF006100"/>
      </font>
      <fill>
        <patternFill>
          <bgColor rgb="FFC6E0B4"/>
        </patternFill>
      </fill>
    </dxf>
    <dxf>
      <font>
        <b/>
        <color rgb="FF006100"/>
      </font>
      <fill>
        <patternFill>
          <bgColor rgb="FFC6E0B4"/>
        </patternFill>
      </fill>
    </dxf>
    <dxf>
      <font>
        <b/>
        <color rgb="FF9C5700"/>
      </font>
      <fill>
        <patternFill>
          <bgColor rgb="FFFCE4D6"/>
        </patternFill>
      </fill>
    </dxf>
    <dxf>
      <font>
        <b/>
        <color rgb="FF9C0006"/>
      </font>
      <fill>
        <patternFill>
          <bgColor rgb="FFF4CCCC"/>
        </patternFill>
      </fill>
    </dxf>
    <dxf>
      <font>
        <b/>
        <color rgb="FF9C5700"/>
      </font>
      <fill>
        <patternFill>
          <bgColor rgb="FFFCE4D6"/>
        </patternFill>
      </fill>
    </dxf>
    <dxf>
      <font>
        <b/>
        <color rgb="FF006100"/>
      </font>
      <fill>
        <patternFill>
          <bgColor rgb="FFC6E0B4"/>
        </patternFill>
      </fill>
    </dxf>
    <dxf>
      <font>
        <b/>
        <color rgb="FF9C5700"/>
      </font>
      <fill>
        <patternFill>
          <bgColor rgb="FFFCE4D6"/>
        </patternFill>
      </fill>
    </dxf>
    <dxf>
      <font>
        <b/>
        <color rgb="FF9C0006"/>
      </font>
      <fill>
        <patternFill>
          <bgColor rgb="FFF4CCCC"/>
        </patternFill>
      </fill>
    </dxf>
    <dxf>
      <font>
        <b/>
        <color rgb="FF006100"/>
      </font>
      <fill>
        <patternFill>
          <bgColor rgb="FFC6E0B4"/>
        </patternFill>
      </fill>
    </dxf>
    <dxf>
      <font>
        <b/>
        <color rgb="FF9C5700"/>
      </font>
      <fill>
        <patternFill>
          <bgColor rgb="FFFCE4D6"/>
        </patternFill>
      </fill>
    </dxf>
    <dxf>
      <font>
        <b/>
        <color rgb="FF9C0006"/>
      </font>
      <fill>
        <patternFill>
          <bgColor rgb="FFF4CCCC"/>
        </patternFill>
      </fill>
    </dxf>
    <dxf>
      <font>
        <b/>
        <color rgb="FF9C0006"/>
      </font>
      <fill>
        <patternFill>
          <bgColor rgb="FFF4CCCC"/>
        </patternFill>
      </fill>
    </dxf>
    <dxf>
      <font>
        <b/>
        <color rgb="FF9C5700"/>
      </font>
      <fill>
        <patternFill>
          <bgColor rgb="FFFCE4D6"/>
        </patternFill>
      </fill>
    </dxf>
    <dxf>
      <font>
        <b/>
        <color rgb="FF006100"/>
      </font>
      <fill>
        <patternFill>
          <bgColor rgb="FFC6E0B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85725</xdr:rowOff>
    </xdr:from>
    <xdr:to>
      <xdr:col>1</xdr:col>
      <xdr:colOff>1000125</xdr:colOff>
      <xdr:row>1</xdr:row>
      <xdr:rowOff>9525</xdr:rowOff>
    </xdr:to>
    <xdr:pic>
      <xdr:nvPicPr>
        <xdr:cNvPr id="2" name="Resim 1"/>
        <xdr:cNvPicPr>
          <a:picLocks noChangeAspect="1"/>
        </xdr:cNvPicPr>
      </xdr:nvPicPr>
      <xdr:blipFill>
        <a:blip xmlns:r="http://schemas.openxmlformats.org/officeDocument/2006/relationships" r:embed="rId1" cstate="print"/>
        <a:stretch>
          <a:fillRect/>
        </a:stretch>
      </xdr:blipFill>
      <xdr:spPr>
        <a:xfrm>
          <a:off x="238125" y="85725"/>
          <a:ext cx="1524000" cy="1524000"/>
        </a:xfrm>
        <a:prstGeom prst="rect">
          <a:avLst/>
        </a:prstGeom>
        <a:ln>
          <a:prstDash val="solid"/>
        </a:ln>
      </xdr:spPr>
    </xdr:pic>
    <xdr:clientData/>
  </xdr:twoCellAnchor>
</xdr:wsDr>
</file>

<file path=xl/tables/table1.xml><?xml version="1.0" encoding="utf-8"?>
<table xmlns="http://schemas.openxmlformats.org/spreadsheetml/2006/main" id="1" name="PositionInventoryTable" displayName="PositionInventoryTable" ref="A5:U105" totalsRowShown="0">
  <autoFilter ref="A5:U105"/>
  <tableColumns count="21">
    <tableColumn id="1" name="Pozisyon Kodu"/>
    <tableColumn id="2" name="Şirket"/>
    <tableColumn id="3" name="Lokasyon"/>
    <tableColumn id="4" name="Birim"/>
    <tableColumn id="5" name="Departman"/>
    <tableColumn id="6" name="Pozisyon Adı"/>
    <tableColumn id="7" name="Bağlı Olduğu Pozisyon"/>
    <tableColumn id="8" name="Kendisine Bağlı Pozisyon(lar)"/>
    <tableColumn id="9" name="Mevcut Kadro"/>
    <tableColumn id="10" name="Önerilen Norm Kadro"/>
    <tableColumn id="11" name="Çalışma Düzeni"/>
    <tableColumn id="12" name="İş Ailesi"/>
    <tableColumn id="13" name="Organizasyon Seviyesi"/>
    <tableColumn id="14" name="Analiz Sorumlusu"/>
    <tableColumn id="15" name="Başlangıç Tarihi"/>
    <tableColumn id="16" name="Tamamlama Tarihi"/>
    <tableColumn id="17" name="Durum"/>
    <tableColumn id="18" name="Öncelik"/>
    <tableColumn id="19" name="Tamamlanma %"/>
    <tableColumn id="20" name="Revizyon No"/>
    <tableColumn id="21" name="Açıklama / Not"/>
  </tableColumns>
  <tableStyleInfo name="TableStyleMedium2" showFirstColumn="0" showLastColumn="0" showRowStripes="1" showColumnStripes="0"/>
</table>
</file>

<file path=xl/tables/table10.xml><?xml version="1.0" encoding="utf-8"?>
<table xmlns="http://schemas.openxmlformats.org/spreadsheetml/2006/main" id="10" name="BI_Flat_IsYuku_Table" displayName="BI_Flat_IsYuku_Table" ref="A5:Y305" totalsRowShown="0">
  <tableColumns count="25">
    <tableColumn id="1" name="Pozisyon Kodu"/>
    <tableColumn id="2" name="Şirket"/>
    <tableColumn id="3" name="Lokasyon"/>
    <tableColumn id="4" name="Birim"/>
    <tableColumn id="5" name="Departman"/>
    <tableColumn id="6" name="Pozisyon Adı"/>
    <tableColumn id="7" name="İş Ailesi"/>
    <tableColumn id="8" name="Organizasyon Seviyesi"/>
    <tableColumn id="9" name="Görev No"/>
    <tableColumn id="10" name="Ana Görev"/>
    <tableColumn id="11" name="Sıklık"/>
    <tableColumn id="12" name="Brüt İş Yükü (Saat)"/>
    <tableColumn id="13" name="Mevsimsellik Katsayısı"/>
    <tableColumn id="14" name="Uygulanan Verimlilik %"/>
    <tableColumn id="15" name="Uygulanan PFD %"/>
    <tableColumn id="16" name="Düzeltilmiş İş Yükü (Saat)"/>
    <tableColumn id="17" name="FTE Katkısı"/>
    <tableColumn id="18" name="Kritiklik Düzeyi"/>
    <tableColumn id="19" name="Otomasyon Potansiyeli"/>
    <tableColumn id="20" name="Devredilebilirlik"/>
    <tableColumn id="21" name="İş Değerleme Puanı"/>
    <tableColumn id="22" name="Job Grade"/>
    <tableColumn id="23" name="Stratejik Kritiklik Puanı"/>
    <tableColumn id="24" name="Kritik Rol Derecesi"/>
    <tableColumn id="25" name="Analiz Durumu"/>
  </tableColumns>
  <tableStyleInfo name="TableStyleMedium2" showFirstColumn="0" showLastColumn="0" showRowStripes="1" showColumnStripes="0"/>
</table>
</file>

<file path=xl/tables/table2.xml><?xml version="1.0" encoding="utf-8"?>
<table xmlns="http://schemas.openxmlformats.org/spreadsheetml/2006/main" id="2" name="JobAnalysisQuestionBankTable" displayName="JobAnalysisQuestionBankTable" ref="A5:F65" totalsRowShown="0">
  <autoFilter ref="A5:F65"/>
  <tableColumns count="6">
    <tableColumn id="1" name="No"/>
    <tableColumn id="2" name="Analiz Alanı"/>
    <tableColumn id="3" name="Soru"/>
    <tableColumn id="4" name="Öncelikli Görüşülen"/>
    <tableColumn id="5" name="Önerilen Kanıt"/>
    <tableColumn id="6" name="Kayıt Sekmesi"/>
  </tableColumns>
  <tableStyleInfo name="TableStyleMedium2" showFirstColumn="0" showLastColumn="0" showRowStripes="1" showColumnStripes="0"/>
</table>
</file>

<file path=xl/tables/table3.xml><?xml version="1.0" encoding="utf-8"?>
<table xmlns="http://schemas.openxmlformats.org/spreadsheetml/2006/main" id="3" name="TaskWorkloadTable" displayName="TaskWorkloadTable" ref="A5:V305" totalsRowShown="0">
  <autoFilter ref="A5:V305"/>
  <tableColumns count="22">
    <tableColumn id="1" name="Pozisyon Kodu"/>
    <tableColumn id="2" name="Görev No"/>
    <tableColumn id="3" name="Ana Görev / Sorumluluk"/>
    <tableColumn id="4" name="Faaliyet / İş Adımı"/>
    <tableColumn id="5" name="Çıktı / Teslimat"/>
    <tableColumn id="6" name="Sıklık"/>
    <tableColumn id="7" name="İşlem Başına Süre (dk)"/>
    <tableColumn id="8" name="Aylık Ortalama Tekrar"/>
    <tableColumn id="9" name="Aylık İş Yükü (saat)"/>
    <tableColumn id="10" name="İş Yükü Payı %"/>
    <tableColumn id="11" name="Önem (1-5)"/>
    <tableColumn id="12" name="Hata Etkisi (1-5)"/>
    <tableColumn id="13" name="Kritiklik Puanı"/>
    <tableColumn id="14" name="Kritiklik Düzeyi"/>
    <tableColumn id="15" name="Karar / Yetki Seviyesi"/>
    <tableColumn id="16" name="RACI Rolü"/>
    <tableColumn id="17" name="Sistem / Araç"/>
    <tableColumn id="18" name="Otomasyon Potansiyeli"/>
    <tableColumn id="19" name="Devredilebilirlik"/>
    <tableColumn id="20" name="Mevsimsellik"/>
    <tableColumn id="21" name="Kanıt / Doküman"/>
    <tableColumn id="22" name="Analist Notu"/>
  </tableColumns>
  <tableStyleInfo name="TableStyleMedium2" showFirstColumn="0" showLastColumn="0" showRowStripes="1" showColumnStripes="0"/>
</table>
</file>

<file path=xl/tables/table4.xml><?xml version="1.0" encoding="utf-8"?>
<table xmlns="http://schemas.openxmlformats.org/spreadsheetml/2006/main" id="4" name="CompetencyTable" displayName="CompetencyTable" ref="A5:M305" totalsRowShown="0">
  <autoFilter ref="A5:M305"/>
  <tableColumns count="13">
    <tableColumn id="1" name="Pozisyon Kodu"/>
    <tableColumn id="2" name="Yetkinlik Türü"/>
    <tableColumn id="3" name="Yetkinlik Adı"/>
    <tableColumn id="4" name="Tanım / Davranış Göstergesi"/>
    <tableColumn id="5" name="Gerekli Seviye (1-5)"/>
    <tableColumn id="6" name="Mevcut Tipik Seviye (1-5)"/>
    <tableColumn id="7" name="Yetkinlik Açığı"/>
    <tableColumn id="8" name="Kritiklik (1-5)"/>
    <tableColumn id="9" name="Değerlendirme Yöntemi"/>
    <tableColumn id="10" name="Kanıt / Örnek"/>
    <tableColumn id="11" name="Gelişim Aksiyonu"/>
    <tableColumn id="12" name="Gelişim Önceliği"/>
    <tableColumn id="13" name="Not"/>
  </tableColumns>
  <tableStyleInfo name="TableStyleMedium2" showFirstColumn="0" showLastColumn="0" showRowStripes="1" showColumnStripes="0"/>
</table>
</file>

<file path=xl/tables/table5.xml><?xml version="1.0" encoding="utf-8"?>
<table xmlns="http://schemas.openxmlformats.org/spreadsheetml/2006/main" id="5" name="JobRequirementsTable" displayName="JobRequirementsTable" ref="A5:Q105" totalsRowShown="0">
  <autoFilter ref="A5:Q105"/>
  <tableColumns count="17">
    <tableColumn id="1" name="Pozisyon Kodu"/>
    <tableColumn id="2" name="Pozisyonun Temel Amacı"/>
    <tableColumn id="3" name="Asgari Eğitim Düzeyi"/>
    <tableColumn id="4" name="Tercih Edilen Bölüm / Alan"/>
    <tableColumn id="5" name="Asgari Toplam Deneyim (yıl)"/>
    <tableColumn id="6" name="Asgari Sektör Deneyimi (yıl)"/>
    <tableColumn id="7" name="Zorunlu Sertifika / Lisans"/>
    <tableColumn id="8" name="Tercih Edilen Sertifika"/>
    <tableColumn id="9" name="Gerekli Teknik Bilgi"/>
    <tableColumn id="10" name="Dijital Sistem / Yazılım"/>
    <tableColumn id="11" name="Yabancı Dil ve Seviye"/>
    <tableColumn id="12" name="Fiziksel / Bilişsel Gereklilik"/>
    <tableColumn id="13" name="Seyahat Oranı %"/>
    <tableColumn id="14" name="Vardiya Uygunluğu"/>
    <tableColumn id="15" name="Sürücü Belgesi"/>
    <tableColumn id="16" name="Diğer Koşullar"/>
    <tableColumn id="17" name="Doğrulama Notu"/>
  </tableColumns>
  <tableStyleInfo name="TableStyleMedium2" showFirstColumn="0" showLastColumn="0" showRowStripes="1" showColumnStripes="0"/>
</table>
</file>

<file path=xl/tables/table6.xml><?xml version="1.0" encoding="utf-8"?>
<table xmlns="http://schemas.openxmlformats.org/spreadsheetml/2006/main" id="6" name="PositionKPITable" displayName="PositionKPITable" ref="A5:M205" totalsRowShown="0">
  <autoFilter ref="A5:M205"/>
  <tableColumns count="13">
    <tableColumn id="1" name="Pozisyon Kodu"/>
    <tableColumn id="2" name="KPI / Çıktı Adı"/>
    <tableColumn id="3" name="Tanım"/>
    <tableColumn id="4" name="Hesaplama / Ölçüm Yöntemi"/>
    <tableColumn id="5" name="Birim"/>
    <tableColumn id="6" name="Hedef"/>
    <tableColumn id="7" name="Tolerans / Alt Sınır"/>
    <tableColumn id="8" name="Takip Dönemi"/>
    <tableColumn id="9" name="Veri Kaynağı"/>
    <tableColumn id="10" name="Raporlama Sıklığı"/>
    <tableColumn id="11" name="Ağırlık %"/>
    <tableColumn id="12" name="Kritik Gösterge"/>
    <tableColumn id="13" name="Not"/>
  </tableColumns>
  <tableStyleInfo name="TableStyleMedium2" showFirstColumn="0" showLastColumn="0" showRowStripes="1" showColumnStripes="0"/>
</table>
</file>

<file path=xl/tables/table7.xml><?xml version="1.0" encoding="utf-8"?>
<table xmlns="http://schemas.openxmlformats.org/spreadsheetml/2006/main" id="7" name="AuthorityRelationsTable" displayName="AuthorityRelationsTable" ref="A5:K205" totalsRowShown="0">
  <autoFilter ref="A5:K205"/>
  <tableColumns count="11">
    <tableColumn id="1" name="Pozisyon Kodu"/>
    <tableColumn id="2" name="Kayıt Türü"/>
    <tableColumn id="3" name="Süreç / Konu"/>
    <tableColumn id="4" name="İlgili Rol / Paydaş"/>
    <tableColumn id="5" name="RACI Rolü"/>
    <tableColumn id="6" name="Yetki Seviyesi"/>
    <tableColumn id="7" name="Yetki Limiti / Sınırı"/>
    <tableColumn id="8" name="Etkileşim Sıklığı"/>
    <tableColumn id="9" name="Onay / Eskalasyon Noktası"/>
    <tableColumn id="10" name="Sistem / Doküman"/>
    <tableColumn id="11" name="Not"/>
  </tableColumns>
  <tableStyleInfo name="TableStyleMedium2" showFirstColumn="0" showLastColumn="0" showRowStripes="1" showColumnStripes="0"/>
</table>
</file>

<file path=xl/tables/table8.xml><?xml version="1.0" encoding="utf-8"?>
<table xmlns="http://schemas.openxmlformats.org/spreadsheetml/2006/main" id="8" name="RiskConditionsTable" displayName="RiskConditionsTable" ref="A5:P205" totalsRowShown="0">
  <autoFilter ref="A5:P205"/>
  <tableColumns count="16">
    <tableColumn id="1" name="Pozisyon Kodu"/>
    <tableColumn id="2" name="Risk Kategorisi"/>
    <tableColumn id="3" name="Tehlike / Çalışma Koşulu"/>
    <tableColumn id="4" name="Maruziyet Sıklığı"/>
    <tableColumn id="5" name="Olasılık (1-5)"/>
    <tableColumn id="6" name="Şiddet (1-5)"/>
    <tableColumn id="7" name="Risk Puanı"/>
    <tableColumn id="8" name="Risk Düzeyi"/>
    <tableColumn id="9" name="Mevcut Kontroller"/>
    <tableColumn id="10" name="Gerekli İlave Tedbir"/>
    <tableColumn id="11" name="KKD / Ergonomi"/>
    <tableColumn id="12" name="Yasal / Standart Şart"/>
    <tableColumn id="13" name="Aksiyon Sorumlusu"/>
    <tableColumn id="14" name="Hedef Tarih"/>
    <tableColumn id="15" name="Aksiyon Durumu"/>
    <tableColumn id="16" name="Not"/>
  </tableColumns>
  <tableStyleInfo name="TableStyleMedium2" showFirstColumn="0" showLastColumn="0" showRowStripes="1" showColumnStripes="0"/>
</table>
</file>

<file path=xl/tables/table9.xml><?xml version="1.0" encoding="utf-8"?>
<table xmlns="http://schemas.openxmlformats.org/spreadsheetml/2006/main" id="9" name="InterviewValidationTable" displayName="InterviewValidationTable" ref="A5:M205" totalsRowShown="0">
  <autoFilter ref="A5:M205"/>
  <tableColumns count="13">
    <tableColumn id="1" name="Pozisyon Kodu"/>
    <tableColumn id="2" name="Tarih"/>
    <tableColumn id="3" name="Yöntem"/>
    <tableColumn id="4" name="Katılımcı Adı"/>
    <tableColumn id="5" name="Katılımcı Rolü"/>
    <tableColumn id="6" name="Analist"/>
    <tableColumn id="7" name="Temel Bulgular"/>
    <tableColumn id="8" name="Görüş Ayrılığı / Tutarsızlık"/>
    <tableColumn id="9" name="Kanıt / Referans"/>
    <tableColumn id="10" name="Gerekli Aksiyon"/>
    <tableColumn id="11" name="Doğrulama Durumu"/>
    <tableColumn id="12" name="Onay / Kontrol Tarihi"/>
    <tableColumn id="13" name="Not"/>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365D"/>
  </sheetPr>
  <dimension ref="A1:H14"/>
  <sheetViews>
    <sheetView showGridLines="0" tabSelected="1" topLeftCell="A7" workbookViewId="0">
      <selection activeCell="J2" sqref="J2"/>
    </sheetView>
  </sheetViews>
  <sheetFormatPr defaultRowHeight="15" x14ac:dyDescent="0.25"/>
  <cols>
    <col min="1" max="1" width="10" style="104" customWidth="1"/>
    <col min="2" max="7" width="16" style="104" customWidth="1"/>
    <col min="8" max="8" width="12" style="104" customWidth="1"/>
  </cols>
  <sheetData>
    <row r="1" spans="1:8" ht="126" customHeight="1" x14ac:dyDescent="0.25">
      <c r="A1" s="129"/>
      <c r="B1" s="125"/>
      <c r="C1" s="130" t="s">
        <v>0</v>
      </c>
      <c r="D1" s="125"/>
      <c r="E1" s="125"/>
      <c r="F1" s="125"/>
      <c r="G1" s="125"/>
      <c r="H1" s="125"/>
    </row>
    <row r="2" spans="1:8" ht="20.100000000000001" customHeight="1" x14ac:dyDescent="0.25"/>
    <row r="3" spans="1:8" ht="33.950000000000003" customHeight="1" x14ac:dyDescent="0.25">
      <c r="A3" s="126" t="s">
        <v>1</v>
      </c>
      <c r="B3" s="125"/>
      <c r="C3" s="125"/>
      <c r="D3" s="125"/>
      <c r="E3" s="125"/>
      <c r="F3" s="125"/>
      <c r="G3" s="125"/>
      <c r="H3" s="125"/>
    </row>
    <row r="4" spans="1:8" ht="18" customHeight="1" x14ac:dyDescent="0.25">
      <c r="A4" s="125"/>
      <c r="B4" s="125"/>
      <c r="C4" s="125"/>
      <c r="D4" s="125"/>
      <c r="E4" s="125"/>
      <c r="F4" s="125"/>
      <c r="G4" s="125"/>
      <c r="H4" s="125"/>
    </row>
    <row r="6" spans="1:8" ht="18" customHeight="1" x14ac:dyDescent="0.25">
      <c r="A6" s="128" t="s">
        <v>2</v>
      </c>
      <c r="B6" s="125"/>
      <c r="C6" s="125"/>
      <c r="D6" s="125"/>
      <c r="E6" s="125"/>
      <c r="F6" s="125"/>
      <c r="G6" s="125"/>
      <c r="H6" s="125"/>
    </row>
    <row r="7" spans="1:8" ht="18" customHeight="1" x14ac:dyDescent="0.25">
      <c r="A7" s="125"/>
      <c r="B7" s="125"/>
      <c r="C7" s="125"/>
      <c r="D7" s="125"/>
      <c r="E7" s="125"/>
      <c r="F7" s="125"/>
      <c r="G7" s="125"/>
      <c r="H7" s="125"/>
    </row>
    <row r="8" spans="1:8" ht="18" customHeight="1" x14ac:dyDescent="0.25">
      <c r="A8" s="125"/>
      <c r="B8" s="125"/>
      <c r="C8" s="125"/>
      <c r="D8" s="125"/>
      <c r="E8" s="125"/>
      <c r="F8" s="125"/>
      <c r="G8" s="125"/>
      <c r="H8" s="125"/>
    </row>
    <row r="10" spans="1:8" ht="20.100000000000001" customHeight="1" x14ac:dyDescent="0.25">
      <c r="A10" s="127" t="s">
        <v>3</v>
      </c>
      <c r="B10" s="125"/>
      <c r="C10" s="125"/>
      <c r="D10" s="125"/>
      <c r="E10" s="125"/>
      <c r="F10" s="125"/>
      <c r="G10" s="125"/>
      <c r="H10" s="125"/>
    </row>
    <row r="11" spans="1:8" ht="15.95" customHeight="1" x14ac:dyDescent="0.25">
      <c r="A11" s="125"/>
      <c r="B11" s="125"/>
      <c r="C11" s="125"/>
      <c r="D11" s="125"/>
      <c r="E11" s="125"/>
      <c r="F11" s="125"/>
      <c r="G11" s="125"/>
      <c r="H11" s="125"/>
    </row>
    <row r="13" spans="1:8" x14ac:dyDescent="0.25">
      <c r="A13" s="124" t="s">
        <v>4</v>
      </c>
      <c r="B13" s="125"/>
      <c r="C13" s="125"/>
      <c r="D13" s="125"/>
      <c r="E13" s="125"/>
      <c r="F13" s="125"/>
      <c r="G13" s="125"/>
      <c r="H13" s="125"/>
    </row>
    <row r="14" spans="1:8" x14ac:dyDescent="0.25">
      <c r="A14" s="125"/>
      <c r="B14" s="125"/>
      <c r="C14" s="125"/>
      <c r="D14" s="125"/>
      <c r="E14" s="125"/>
      <c r="F14" s="125"/>
      <c r="G14" s="125"/>
      <c r="H14" s="125"/>
    </row>
  </sheetData>
  <mergeCells count="6">
    <mergeCell ref="A13:H14"/>
    <mergeCell ref="A3:H4"/>
    <mergeCell ref="A10:H11"/>
    <mergeCell ref="A6:H8"/>
    <mergeCell ref="A1:B1"/>
    <mergeCell ref="C1:H1"/>
  </mergeCells>
  <pageMargins left="0.75" right="0.75" top="1" bottom="1" header="0.5" footer="0.5"/>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showGridLines="0" workbookViewId="0">
      <selection sqref="A1:P1"/>
    </sheetView>
  </sheetViews>
  <sheetFormatPr defaultRowHeight="15" x14ac:dyDescent="0.25"/>
  <cols>
    <col min="1" max="2" width="18" style="104" customWidth="1"/>
    <col min="3" max="3" width="38" style="104" customWidth="1"/>
    <col min="4" max="8" width="17" style="104" customWidth="1"/>
    <col min="9" max="13" width="29" style="104" customWidth="1"/>
    <col min="14" max="15" width="17" style="104" customWidth="1"/>
    <col min="16" max="16" width="28" style="104" customWidth="1"/>
  </cols>
  <sheetData>
    <row r="1" spans="1:16" ht="30" customHeight="1" x14ac:dyDescent="0.25">
      <c r="A1" s="143" t="s">
        <v>620</v>
      </c>
      <c r="B1" s="125"/>
      <c r="C1" s="125"/>
      <c r="D1" s="125"/>
      <c r="E1" s="125"/>
      <c r="F1" s="125"/>
      <c r="G1" s="125"/>
      <c r="H1" s="125"/>
      <c r="I1" s="125"/>
      <c r="J1" s="125"/>
      <c r="K1" s="125"/>
      <c r="L1" s="125"/>
      <c r="M1" s="125"/>
      <c r="N1" s="125"/>
      <c r="O1" s="125"/>
      <c r="P1" s="125"/>
    </row>
    <row r="2" spans="1:16" ht="32.1" customHeight="1" x14ac:dyDescent="0.25">
      <c r="A2" s="133" t="s">
        <v>621</v>
      </c>
      <c r="B2" s="125"/>
      <c r="C2" s="125"/>
      <c r="D2" s="125"/>
      <c r="E2" s="125"/>
      <c r="F2" s="125"/>
      <c r="G2" s="125"/>
      <c r="H2" s="125"/>
      <c r="I2" s="125"/>
      <c r="J2" s="125"/>
      <c r="K2" s="125"/>
      <c r="L2" s="125"/>
      <c r="M2" s="125"/>
      <c r="N2" s="125"/>
      <c r="O2" s="125"/>
      <c r="P2" s="125"/>
    </row>
    <row r="3" spans="1:16" ht="30" customHeight="1" x14ac:dyDescent="0.25">
      <c r="A3" s="145" t="s">
        <v>622</v>
      </c>
      <c r="B3" s="125"/>
      <c r="C3" s="125"/>
      <c r="D3" s="125"/>
      <c r="E3" s="125"/>
      <c r="F3" s="125"/>
      <c r="G3" s="125"/>
      <c r="H3" s="125"/>
      <c r="I3" s="125"/>
      <c r="J3" s="125"/>
      <c r="K3" s="125"/>
      <c r="L3" s="125"/>
      <c r="M3" s="125"/>
      <c r="N3" s="125"/>
      <c r="O3" s="125"/>
      <c r="P3" s="125"/>
    </row>
    <row r="5" spans="1:16" ht="36" customHeight="1" x14ac:dyDescent="0.25">
      <c r="A5" s="9" t="s">
        <v>139</v>
      </c>
      <c r="B5" s="9" t="s">
        <v>623</v>
      </c>
      <c r="C5" s="9" t="s">
        <v>624</v>
      </c>
      <c r="D5" s="9" t="s">
        <v>625</v>
      </c>
      <c r="E5" s="9" t="s">
        <v>626</v>
      </c>
      <c r="F5" s="9" t="s">
        <v>627</v>
      </c>
      <c r="G5" s="9" t="s">
        <v>628</v>
      </c>
      <c r="H5" s="9" t="s">
        <v>629</v>
      </c>
      <c r="I5" s="9" t="s">
        <v>630</v>
      </c>
      <c r="J5" s="9" t="s">
        <v>631</v>
      </c>
      <c r="K5" s="9" t="s">
        <v>632</v>
      </c>
      <c r="L5" s="9" t="s">
        <v>633</v>
      </c>
      <c r="M5" s="9" t="s">
        <v>634</v>
      </c>
      <c r="N5" s="9" t="s">
        <v>635</v>
      </c>
      <c r="O5" s="9" t="s">
        <v>636</v>
      </c>
      <c r="P5" s="9" t="s">
        <v>443</v>
      </c>
    </row>
    <row r="6" spans="1:16" ht="48" customHeight="1" x14ac:dyDescent="0.25">
      <c r="A6" s="43" t="s">
        <v>160</v>
      </c>
      <c r="B6" s="43" t="s">
        <v>637</v>
      </c>
      <c r="C6" s="43" t="s">
        <v>638</v>
      </c>
      <c r="D6" s="43" t="s">
        <v>639</v>
      </c>
      <c r="E6" s="43">
        <v>3</v>
      </c>
      <c r="F6" s="43">
        <v>2</v>
      </c>
      <c r="G6" s="46">
        <f t="shared" ref="G6:G37" si="0">IF(OR(E6="",F6=""),"",E6*F6)</f>
        <v>6</v>
      </c>
      <c r="H6" s="46" t="str">
        <f>IF(G6="","",IF(G6&gt;='Ayarlar ve Listeler'!$B$11,"Kritik",IF(G6&gt;='Ayarlar ve Listeler'!$B$10,"Yüksek",IF(G6&gt;='Ayarlar ve Listeler'!$B$9,"Orta","Düşük"))))</f>
        <v>Orta</v>
      </c>
      <c r="I6" s="43" t="s">
        <v>640</v>
      </c>
      <c r="J6" s="43" t="s">
        <v>641</v>
      </c>
      <c r="K6" s="43" t="s">
        <v>642</v>
      </c>
      <c r="L6" s="43" t="s">
        <v>643</v>
      </c>
      <c r="M6" s="43" t="s">
        <v>644</v>
      </c>
      <c r="N6" s="111">
        <v>46295</v>
      </c>
      <c r="O6" s="43" t="s">
        <v>645</v>
      </c>
      <c r="P6" s="43" t="s">
        <v>646</v>
      </c>
    </row>
    <row r="7" spans="1:16" ht="48" customHeight="1" x14ac:dyDescent="0.25">
      <c r="A7" s="44" t="s">
        <v>160</v>
      </c>
      <c r="B7" s="44" t="s">
        <v>647</v>
      </c>
      <c r="C7" s="44" t="s">
        <v>648</v>
      </c>
      <c r="D7" s="44" t="s">
        <v>391</v>
      </c>
      <c r="E7" s="44">
        <v>4</v>
      </c>
      <c r="F7" s="44">
        <v>3</v>
      </c>
      <c r="G7" s="47">
        <f t="shared" si="0"/>
        <v>12</v>
      </c>
      <c r="H7" s="47" t="str">
        <f>IF(G7="","",IF(G7&gt;='Ayarlar ve Listeler'!$B$11,"Kritik",IF(G7&gt;='Ayarlar ve Listeler'!$B$10,"Yüksek",IF(G7&gt;='Ayarlar ve Listeler'!$B$9,"Orta","Düşük"))))</f>
        <v>Yüksek</v>
      </c>
      <c r="I7" s="44" t="s">
        <v>649</v>
      </c>
      <c r="J7" s="44" t="s">
        <v>650</v>
      </c>
      <c r="K7" s="44" t="s">
        <v>167</v>
      </c>
      <c r="L7" s="44" t="s">
        <v>651</v>
      </c>
      <c r="M7" s="44" t="s">
        <v>652</v>
      </c>
      <c r="N7" s="113">
        <v>46280</v>
      </c>
      <c r="O7" s="44" t="s">
        <v>653</v>
      </c>
      <c r="P7" s="44" t="s">
        <v>654</v>
      </c>
    </row>
    <row r="8" spans="1:16" ht="48" customHeight="1" x14ac:dyDescent="0.25">
      <c r="A8" s="44" t="s">
        <v>160</v>
      </c>
      <c r="B8" s="44" t="s">
        <v>655</v>
      </c>
      <c r="C8" s="44" t="s">
        <v>656</v>
      </c>
      <c r="D8" s="44" t="s">
        <v>609</v>
      </c>
      <c r="E8" s="44">
        <v>3</v>
      </c>
      <c r="F8" s="44">
        <v>5</v>
      </c>
      <c r="G8" s="47">
        <f t="shared" si="0"/>
        <v>15</v>
      </c>
      <c r="H8" s="47" t="str">
        <f>IF(G8="","",IF(G8&gt;='Ayarlar ve Listeler'!$B$11,"Kritik",IF(G8&gt;='Ayarlar ve Listeler'!$B$10,"Yüksek",IF(G8&gt;='Ayarlar ve Listeler'!$B$9,"Orta","Düşük"))))</f>
        <v>Yüksek</v>
      </c>
      <c r="I8" s="44" t="s">
        <v>657</v>
      </c>
      <c r="J8" s="44" t="s">
        <v>658</v>
      </c>
      <c r="K8" s="44" t="s">
        <v>167</v>
      </c>
      <c r="L8" s="44" t="s">
        <v>659</v>
      </c>
      <c r="M8" s="44" t="s">
        <v>660</v>
      </c>
      <c r="N8" s="113">
        <v>46266</v>
      </c>
      <c r="O8" s="44" t="s">
        <v>645</v>
      </c>
      <c r="P8" s="44" t="s">
        <v>661</v>
      </c>
    </row>
    <row r="9" spans="1:16" ht="48" customHeight="1" x14ac:dyDescent="0.25">
      <c r="A9" s="44"/>
      <c r="B9" s="44"/>
      <c r="C9" s="44"/>
      <c r="D9" s="44"/>
      <c r="E9" s="44"/>
      <c r="F9" s="44"/>
      <c r="G9" s="47" t="str">
        <f t="shared" si="0"/>
        <v/>
      </c>
      <c r="H9" s="47" t="str">
        <f>IF(G9="","",IF(G9&gt;='Ayarlar ve Listeler'!$B$11,"Kritik",IF(G9&gt;='Ayarlar ve Listeler'!$B$10,"Yüksek",IF(G9&gt;='Ayarlar ve Listeler'!$B$9,"Orta","Düşük"))))</f>
        <v/>
      </c>
      <c r="I9" s="44"/>
      <c r="J9" s="44"/>
      <c r="K9" s="44"/>
      <c r="L9" s="44"/>
      <c r="M9" s="44"/>
      <c r="N9" s="113"/>
      <c r="O9" s="44"/>
      <c r="P9" s="44"/>
    </row>
    <row r="10" spans="1:16" ht="48" customHeight="1" x14ac:dyDescent="0.25">
      <c r="A10" s="44"/>
      <c r="B10" s="44"/>
      <c r="C10" s="44"/>
      <c r="D10" s="44"/>
      <c r="E10" s="44"/>
      <c r="F10" s="44"/>
      <c r="G10" s="47" t="str">
        <f t="shared" si="0"/>
        <v/>
      </c>
      <c r="H10" s="47" t="str">
        <f>IF(G10="","",IF(G10&gt;='Ayarlar ve Listeler'!$B$11,"Kritik",IF(G10&gt;='Ayarlar ve Listeler'!$B$10,"Yüksek",IF(G10&gt;='Ayarlar ve Listeler'!$B$9,"Orta","Düşük"))))</f>
        <v/>
      </c>
      <c r="I10" s="44"/>
      <c r="J10" s="44"/>
      <c r="K10" s="44"/>
      <c r="L10" s="44"/>
      <c r="M10" s="44"/>
      <c r="N10" s="113"/>
      <c r="O10" s="44"/>
      <c r="P10" s="44"/>
    </row>
    <row r="11" spans="1:16" ht="48" customHeight="1" x14ac:dyDescent="0.25">
      <c r="A11" s="44"/>
      <c r="B11" s="44"/>
      <c r="C11" s="44"/>
      <c r="D11" s="44"/>
      <c r="E11" s="44"/>
      <c r="F11" s="44"/>
      <c r="G11" s="47" t="str">
        <f t="shared" si="0"/>
        <v/>
      </c>
      <c r="H11" s="47" t="str">
        <f>IF(G11="","",IF(G11&gt;='Ayarlar ve Listeler'!$B$11,"Kritik",IF(G11&gt;='Ayarlar ve Listeler'!$B$10,"Yüksek",IF(G11&gt;='Ayarlar ve Listeler'!$B$9,"Orta","Düşük"))))</f>
        <v/>
      </c>
      <c r="I11" s="44"/>
      <c r="J11" s="44"/>
      <c r="K11" s="44"/>
      <c r="L11" s="44"/>
      <c r="M11" s="44"/>
      <c r="N11" s="113"/>
      <c r="O11" s="44"/>
      <c r="P11" s="44"/>
    </row>
    <row r="12" spans="1:16" ht="48" customHeight="1" x14ac:dyDescent="0.25">
      <c r="A12" s="44"/>
      <c r="B12" s="44"/>
      <c r="C12" s="44"/>
      <c r="D12" s="44"/>
      <c r="E12" s="44"/>
      <c r="F12" s="44"/>
      <c r="G12" s="47" t="str">
        <f t="shared" si="0"/>
        <v/>
      </c>
      <c r="H12" s="47" t="str">
        <f>IF(G12="","",IF(G12&gt;='Ayarlar ve Listeler'!$B$11,"Kritik",IF(G12&gt;='Ayarlar ve Listeler'!$B$10,"Yüksek",IF(G12&gt;='Ayarlar ve Listeler'!$B$9,"Orta","Düşük"))))</f>
        <v/>
      </c>
      <c r="I12" s="44"/>
      <c r="J12" s="44"/>
      <c r="K12" s="44"/>
      <c r="L12" s="44"/>
      <c r="M12" s="44"/>
      <c r="N12" s="113"/>
      <c r="O12" s="44"/>
      <c r="P12" s="44"/>
    </row>
    <row r="13" spans="1:16" ht="48" customHeight="1" x14ac:dyDescent="0.25">
      <c r="A13" s="44"/>
      <c r="B13" s="44"/>
      <c r="C13" s="44"/>
      <c r="D13" s="44"/>
      <c r="E13" s="44"/>
      <c r="F13" s="44"/>
      <c r="G13" s="47" t="str">
        <f t="shared" si="0"/>
        <v/>
      </c>
      <c r="H13" s="47" t="str">
        <f>IF(G13="","",IF(G13&gt;='Ayarlar ve Listeler'!$B$11,"Kritik",IF(G13&gt;='Ayarlar ve Listeler'!$B$10,"Yüksek",IF(G13&gt;='Ayarlar ve Listeler'!$B$9,"Orta","Düşük"))))</f>
        <v/>
      </c>
      <c r="I13" s="44"/>
      <c r="J13" s="44"/>
      <c r="K13" s="44"/>
      <c r="L13" s="44"/>
      <c r="M13" s="44"/>
      <c r="N13" s="113"/>
      <c r="O13" s="44"/>
      <c r="P13" s="44"/>
    </row>
    <row r="14" spans="1:16" ht="48" customHeight="1" x14ac:dyDescent="0.25">
      <c r="A14" s="44"/>
      <c r="B14" s="44"/>
      <c r="C14" s="44"/>
      <c r="D14" s="44"/>
      <c r="E14" s="44"/>
      <c r="F14" s="44"/>
      <c r="G14" s="47" t="str">
        <f t="shared" si="0"/>
        <v/>
      </c>
      <c r="H14" s="47" t="str">
        <f>IF(G14="","",IF(G14&gt;='Ayarlar ve Listeler'!$B$11,"Kritik",IF(G14&gt;='Ayarlar ve Listeler'!$B$10,"Yüksek",IF(G14&gt;='Ayarlar ve Listeler'!$B$9,"Orta","Düşük"))))</f>
        <v/>
      </c>
      <c r="I14" s="44"/>
      <c r="J14" s="44"/>
      <c r="K14" s="44"/>
      <c r="L14" s="44"/>
      <c r="M14" s="44"/>
      <c r="N14" s="113"/>
      <c r="O14" s="44"/>
      <c r="P14" s="44"/>
    </row>
    <row r="15" spans="1:16" ht="48" customHeight="1" x14ac:dyDescent="0.25">
      <c r="A15" s="44"/>
      <c r="B15" s="44"/>
      <c r="C15" s="44"/>
      <c r="D15" s="44"/>
      <c r="E15" s="44"/>
      <c r="F15" s="44"/>
      <c r="G15" s="47" t="str">
        <f t="shared" si="0"/>
        <v/>
      </c>
      <c r="H15" s="47" t="str">
        <f>IF(G15="","",IF(G15&gt;='Ayarlar ve Listeler'!$B$11,"Kritik",IF(G15&gt;='Ayarlar ve Listeler'!$B$10,"Yüksek",IF(G15&gt;='Ayarlar ve Listeler'!$B$9,"Orta","Düşük"))))</f>
        <v/>
      </c>
      <c r="I15" s="44"/>
      <c r="J15" s="44"/>
      <c r="K15" s="44"/>
      <c r="L15" s="44"/>
      <c r="M15" s="44"/>
      <c r="N15" s="113"/>
      <c r="O15" s="44"/>
      <c r="P15" s="44"/>
    </row>
    <row r="16" spans="1:16" ht="48" customHeight="1" x14ac:dyDescent="0.25">
      <c r="A16" s="44"/>
      <c r="B16" s="44"/>
      <c r="C16" s="44"/>
      <c r="D16" s="44"/>
      <c r="E16" s="44"/>
      <c r="F16" s="44"/>
      <c r="G16" s="47" t="str">
        <f t="shared" si="0"/>
        <v/>
      </c>
      <c r="H16" s="47" t="str">
        <f>IF(G16="","",IF(G16&gt;='Ayarlar ve Listeler'!$B$11,"Kritik",IF(G16&gt;='Ayarlar ve Listeler'!$B$10,"Yüksek",IF(G16&gt;='Ayarlar ve Listeler'!$B$9,"Orta","Düşük"))))</f>
        <v/>
      </c>
      <c r="I16" s="44"/>
      <c r="J16" s="44"/>
      <c r="K16" s="44"/>
      <c r="L16" s="44"/>
      <c r="M16" s="44"/>
      <c r="N16" s="113"/>
      <c r="O16" s="44"/>
      <c r="P16" s="44"/>
    </row>
    <row r="17" spans="1:16" ht="48" customHeight="1" x14ac:dyDescent="0.25">
      <c r="A17" s="44"/>
      <c r="B17" s="44"/>
      <c r="C17" s="44"/>
      <c r="D17" s="44"/>
      <c r="E17" s="44"/>
      <c r="F17" s="44"/>
      <c r="G17" s="47" t="str">
        <f t="shared" si="0"/>
        <v/>
      </c>
      <c r="H17" s="47" t="str">
        <f>IF(G17="","",IF(G17&gt;='Ayarlar ve Listeler'!$B$11,"Kritik",IF(G17&gt;='Ayarlar ve Listeler'!$B$10,"Yüksek",IF(G17&gt;='Ayarlar ve Listeler'!$B$9,"Orta","Düşük"))))</f>
        <v/>
      </c>
      <c r="I17" s="44"/>
      <c r="J17" s="44"/>
      <c r="K17" s="44"/>
      <c r="L17" s="44"/>
      <c r="M17" s="44"/>
      <c r="N17" s="113"/>
      <c r="O17" s="44"/>
      <c r="P17" s="44"/>
    </row>
    <row r="18" spans="1:16" ht="48" customHeight="1" x14ac:dyDescent="0.25">
      <c r="A18" s="44"/>
      <c r="B18" s="44"/>
      <c r="C18" s="44"/>
      <c r="D18" s="44"/>
      <c r="E18" s="44"/>
      <c r="F18" s="44"/>
      <c r="G18" s="47" t="str">
        <f t="shared" si="0"/>
        <v/>
      </c>
      <c r="H18" s="47" t="str">
        <f>IF(G18="","",IF(G18&gt;='Ayarlar ve Listeler'!$B$11,"Kritik",IF(G18&gt;='Ayarlar ve Listeler'!$B$10,"Yüksek",IF(G18&gt;='Ayarlar ve Listeler'!$B$9,"Orta","Düşük"))))</f>
        <v/>
      </c>
      <c r="I18" s="44"/>
      <c r="J18" s="44"/>
      <c r="K18" s="44"/>
      <c r="L18" s="44"/>
      <c r="M18" s="44"/>
      <c r="N18" s="113"/>
      <c r="O18" s="44"/>
      <c r="P18" s="44"/>
    </row>
    <row r="19" spans="1:16" ht="48" customHeight="1" x14ac:dyDescent="0.25">
      <c r="A19" s="44"/>
      <c r="B19" s="44"/>
      <c r="C19" s="44"/>
      <c r="D19" s="44"/>
      <c r="E19" s="44"/>
      <c r="F19" s="44"/>
      <c r="G19" s="47" t="str">
        <f t="shared" si="0"/>
        <v/>
      </c>
      <c r="H19" s="47" t="str">
        <f>IF(G19="","",IF(G19&gt;='Ayarlar ve Listeler'!$B$11,"Kritik",IF(G19&gt;='Ayarlar ve Listeler'!$B$10,"Yüksek",IF(G19&gt;='Ayarlar ve Listeler'!$B$9,"Orta","Düşük"))))</f>
        <v/>
      </c>
      <c r="I19" s="44"/>
      <c r="J19" s="44"/>
      <c r="K19" s="44"/>
      <c r="L19" s="44"/>
      <c r="M19" s="44"/>
      <c r="N19" s="113"/>
      <c r="O19" s="44"/>
      <c r="P19" s="44"/>
    </row>
    <row r="20" spans="1:16" ht="48" customHeight="1" x14ac:dyDescent="0.25">
      <c r="A20" s="44"/>
      <c r="B20" s="44"/>
      <c r="C20" s="44"/>
      <c r="D20" s="44"/>
      <c r="E20" s="44"/>
      <c r="F20" s="44"/>
      <c r="G20" s="47" t="str">
        <f t="shared" si="0"/>
        <v/>
      </c>
      <c r="H20" s="47" t="str">
        <f>IF(G20="","",IF(G20&gt;='Ayarlar ve Listeler'!$B$11,"Kritik",IF(G20&gt;='Ayarlar ve Listeler'!$B$10,"Yüksek",IF(G20&gt;='Ayarlar ve Listeler'!$B$9,"Orta","Düşük"))))</f>
        <v/>
      </c>
      <c r="I20" s="44"/>
      <c r="J20" s="44"/>
      <c r="K20" s="44"/>
      <c r="L20" s="44"/>
      <c r="M20" s="44"/>
      <c r="N20" s="113"/>
      <c r="O20" s="44"/>
      <c r="P20" s="44"/>
    </row>
    <row r="21" spans="1:16" ht="48" customHeight="1" x14ac:dyDescent="0.25">
      <c r="A21" s="44"/>
      <c r="B21" s="44"/>
      <c r="C21" s="44"/>
      <c r="D21" s="44"/>
      <c r="E21" s="44"/>
      <c r="F21" s="44"/>
      <c r="G21" s="47" t="str">
        <f t="shared" si="0"/>
        <v/>
      </c>
      <c r="H21" s="47" t="str">
        <f>IF(G21="","",IF(G21&gt;='Ayarlar ve Listeler'!$B$11,"Kritik",IF(G21&gt;='Ayarlar ve Listeler'!$B$10,"Yüksek",IF(G21&gt;='Ayarlar ve Listeler'!$B$9,"Orta","Düşük"))))</f>
        <v/>
      </c>
      <c r="I21" s="44"/>
      <c r="J21" s="44"/>
      <c r="K21" s="44"/>
      <c r="L21" s="44"/>
      <c r="M21" s="44"/>
      <c r="N21" s="113"/>
      <c r="O21" s="44"/>
      <c r="P21" s="44"/>
    </row>
    <row r="22" spans="1:16" ht="48" customHeight="1" x14ac:dyDescent="0.25">
      <c r="A22" s="44"/>
      <c r="B22" s="44"/>
      <c r="C22" s="44"/>
      <c r="D22" s="44"/>
      <c r="E22" s="44"/>
      <c r="F22" s="44"/>
      <c r="G22" s="47" t="str">
        <f t="shared" si="0"/>
        <v/>
      </c>
      <c r="H22" s="47" t="str">
        <f>IF(G22="","",IF(G22&gt;='Ayarlar ve Listeler'!$B$11,"Kritik",IF(G22&gt;='Ayarlar ve Listeler'!$B$10,"Yüksek",IF(G22&gt;='Ayarlar ve Listeler'!$B$9,"Orta","Düşük"))))</f>
        <v/>
      </c>
      <c r="I22" s="44"/>
      <c r="J22" s="44"/>
      <c r="K22" s="44"/>
      <c r="L22" s="44"/>
      <c r="M22" s="44"/>
      <c r="N22" s="113"/>
      <c r="O22" s="44"/>
      <c r="P22" s="44"/>
    </row>
    <row r="23" spans="1:16" ht="48" customHeight="1" x14ac:dyDescent="0.25">
      <c r="A23" s="44"/>
      <c r="B23" s="44"/>
      <c r="C23" s="44"/>
      <c r="D23" s="44"/>
      <c r="E23" s="44"/>
      <c r="F23" s="44"/>
      <c r="G23" s="47" t="str">
        <f t="shared" si="0"/>
        <v/>
      </c>
      <c r="H23" s="47" t="str">
        <f>IF(G23="","",IF(G23&gt;='Ayarlar ve Listeler'!$B$11,"Kritik",IF(G23&gt;='Ayarlar ve Listeler'!$B$10,"Yüksek",IF(G23&gt;='Ayarlar ve Listeler'!$B$9,"Orta","Düşük"))))</f>
        <v/>
      </c>
      <c r="I23" s="44"/>
      <c r="J23" s="44"/>
      <c r="K23" s="44"/>
      <c r="L23" s="44"/>
      <c r="M23" s="44"/>
      <c r="N23" s="113"/>
      <c r="O23" s="44"/>
      <c r="P23" s="44"/>
    </row>
    <row r="24" spans="1:16" ht="48" customHeight="1" x14ac:dyDescent="0.25">
      <c r="A24" s="44"/>
      <c r="B24" s="44"/>
      <c r="C24" s="44"/>
      <c r="D24" s="44"/>
      <c r="E24" s="44"/>
      <c r="F24" s="44"/>
      <c r="G24" s="47" t="str">
        <f t="shared" si="0"/>
        <v/>
      </c>
      <c r="H24" s="47" t="str">
        <f>IF(G24="","",IF(G24&gt;='Ayarlar ve Listeler'!$B$11,"Kritik",IF(G24&gt;='Ayarlar ve Listeler'!$B$10,"Yüksek",IF(G24&gt;='Ayarlar ve Listeler'!$B$9,"Orta","Düşük"))))</f>
        <v/>
      </c>
      <c r="I24" s="44"/>
      <c r="J24" s="44"/>
      <c r="K24" s="44"/>
      <c r="L24" s="44"/>
      <c r="M24" s="44"/>
      <c r="N24" s="113"/>
      <c r="O24" s="44"/>
      <c r="P24" s="44"/>
    </row>
    <row r="25" spans="1:16" ht="48" customHeight="1" x14ac:dyDescent="0.25">
      <c r="A25" s="44"/>
      <c r="B25" s="44"/>
      <c r="C25" s="44"/>
      <c r="D25" s="44"/>
      <c r="E25" s="44"/>
      <c r="F25" s="44"/>
      <c r="G25" s="47" t="str">
        <f t="shared" si="0"/>
        <v/>
      </c>
      <c r="H25" s="47" t="str">
        <f>IF(G25="","",IF(G25&gt;='Ayarlar ve Listeler'!$B$11,"Kritik",IF(G25&gt;='Ayarlar ve Listeler'!$B$10,"Yüksek",IF(G25&gt;='Ayarlar ve Listeler'!$B$9,"Orta","Düşük"))))</f>
        <v/>
      </c>
      <c r="I25" s="44"/>
      <c r="J25" s="44"/>
      <c r="K25" s="44"/>
      <c r="L25" s="44"/>
      <c r="M25" s="44"/>
      <c r="N25" s="113"/>
      <c r="O25" s="44"/>
      <c r="P25" s="44"/>
    </row>
    <row r="26" spans="1:16" ht="48" customHeight="1" x14ac:dyDescent="0.25">
      <c r="A26" s="44"/>
      <c r="B26" s="44"/>
      <c r="C26" s="44"/>
      <c r="D26" s="44"/>
      <c r="E26" s="44"/>
      <c r="F26" s="44"/>
      <c r="G26" s="47" t="str">
        <f t="shared" si="0"/>
        <v/>
      </c>
      <c r="H26" s="47" t="str">
        <f>IF(G26="","",IF(G26&gt;='Ayarlar ve Listeler'!$B$11,"Kritik",IF(G26&gt;='Ayarlar ve Listeler'!$B$10,"Yüksek",IF(G26&gt;='Ayarlar ve Listeler'!$B$9,"Orta","Düşük"))))</f>
        <v/>
      </c>
      <c r="I26" s="44"/>
      <c r="J26" s="44"/>
      <c r="K26" s="44"/>
      <c r="L26" s="44"/>
      <c r="M26" s="44"/>
      <c r="N26" s="113"/>
      <c r="O26" s="44"/>
      <c r="P26" s="44"/>
    </row>
    <row r="27" spans="1:16" ht="48" customHeight="1" x14ac:dyDescent="0.25">
      <c r="A27" s="44"/>
      <c r="B27" s="44"/>
      <c r="C27" s="44"/>
      <c r="D27" s="44"/>
      <c r="E27" s="44"/>
      <c r="F27" s="44"/>
      <c r="G27" s="47" t="str">
        <f t="shared" si="0"/>
        <v/>
      </c>
      <c r="H27" s="47" t="str">
        <f>IF(G27="","",IF(G27&gt;='Ayarlar ve Listeler'!$B$11,"Kritik",IF(G27&gt;='Ayarlar ve Listeler'!$B$10,"Yüksek",IF(G27&gt;='Ayarlar ve Listeler'!$B$9,"Orta","Düşük"))))</f>
        <v/>
      </c>
      <c r="I27" s="44"/>
      <c r="J27" s="44"/>
      <c r="K27" s="44"/>
      <c r="L27" s="44"/>
      <c r="M27" s="44"/>
      <c r="N27" s="113"/>
      <c r="O27" s="44"/>
      <c r="P27" s="44"/>
    </row>
    <row r="28" spans="1:16" ht="48" customHeight="1" x14ac:dyDescent="0.25">
      <c r="A28" s="44"/>
      <c r="B28" s="44"/>
      <c r="C28" s="44"/>
      <c r="D28" s="44"/>
      <c r="E28" s="44"/>
      <c r="F28" s="44"/>
      <c r="G28" s="47" t="str">
        <f t="shared" si="0"/>
        <v/>
      </c>
      <c r="H28" s="47" t="str">
        <f>IF(G28="","",IF(G28&gt;='Ayarlar ve Listeler'!$B$11,"Kritik",IF(G28&gt;='Ayarlar ve Listeler'!$B$10,"Yüksek",IF(G28&gt;='Ayarlar ve Listeler'!$B$9,"Orta","Düşük"))))</f>
        <v/>
      </c>
      <c r="I28" s="44"/>
      <c r="J28" s="44"/>
      <c r="K28" s="44"/>
      <c r="L28" s="44"/>
      <c r="M28" s="44"/>
      <c r="N28" s="113"/>
      <c r="O28" s="44"/>
      <c r="P28" s="44"/>
    </row>
    <row r="29" spans="1:16" ht="48" customHeight="1" x14ac:dyDescent="0.25">
      <c r="A29" s="44"/>
      <c r="B29" s="44"/>
      <c r="C29" s="44"/>
      <c r="D29" s="44"/>
      <c r="E29" s="44"/>
      <c r="F29" s="44"/>
      <c r="G29" s="47" t="str">
        <f t="shared" si="0"/>
        <v/>
      </c>
      <c r="H29" s="47" t="str">
        <f>IF(G29="","",IF(G29&gt;='Ayarlar ve Listeler'!$B$11,"Kritik",IF(G29&gt;='Ayarlar ve Listeler'!$B$10,"Yüksek",IF(G29&gt;='Ayarlar ve Listeler'!$B$9,"Orta","Düşük"))))</f>
        <v/>
      </c>
      <c r="I29" s="44"/>
      <c r="J29" s="44"/>
      <c r="K29" s="44"/>
      <c r="L29" s="44"/>
      <c r="M29" s="44"/>
      <c r="N29" s="113"/>
      <c r="O29" s="44"/>
      <c r="P29" s="44"/>
    </row>
    <row r="30" spans="1:16" ht="48" customHeight="1" x14ac:dyDescent="0.25">
      <c r="A30" s="44"/>
      <c r="B30" s="44"/>
      <c r="C30" s="44"/>
      <c r="D30" s="44"/>
      <c r="E30" s="44"/>
      <c r="F30" s="44"/>
      <c r="G30" s="47" t="str">
        <f t="shared" si="0"/>
        <v/>
      </c>
      <c r="H30" s="47" t="str">
        <f>IF(G30="","",IF(G30&gt;='Ayarlar ve Listeler'!$B$11,"Kritik",IF(G30&gt;='Ayarlar ve Listeler'!$B$10,"Yüksek",IF(G30&gt;='Ayarlar ve Listeler'!$B$9,"Orta","Düşük"))))</f>
        <v/>
      </c>
      <c r="I30" s="44"/>
      <c r="J30" s="44"/>
      <c r="K30" s="44"/>
      <c r="L30" s="44"/>
      <c r="M30" s="44"/>
      <c r="N30" s="113"/>
      <c r="O30" s="44"/>
      <c r="P30" s="44"/>
    </row>
    <row r="31" spans="1:16" ht="48" customHeight="1" x14ac:dyDescent="0.25">
      <c r="A31" s="44"/>
      <c r="B31" s="44"/>
      <c r="C31" s="44"/>
      <c r="D31" s="44"/>
      <c r="E31" s="44"/>
      <c r="F31" s="44"/>
      <c r="G31" s="47" t="str">
        <f t="shared" si="0"/>
        <v/>
      </c>
      <c r="H31" s="47" t="str">
        <f>IF(G31="","",IF(G31&gt;='Ayarlar ve Listeler'!$B$11,"Kritik",IF(G31&gt;='Ayarlar ve Listeler'!$B$10,"Yüksek",IF(G31&gt;='Ayarlar ve Listeler'!$B$9,"Orta","Düşük"))))</f>
        <v/>
      </c>
      <c r="I31" s="44"/>
      <c r="J31" s="44"/>
      <c r="K31" s="44"/>
      <c r="L31" s="44"/>
      <c r="M31" s="44"/>
      <c r="N31" s="113"/>
      <c r="O31" s="44"/>
      <c r="P31" s="44"/>
    </row>
    <row r="32" spans="1:16" ht="48" customHeight="1" x14ac:dyDescent="0.25">
      <c r="A32" s="44"/>
      <c r="B32" s="44"/>
      <c r="C32" s="44"/>
      <c r="D32" s="44"/>
      <c r="E32" s="44"/>
      <c r="F32" s="44"/>
      <c r="G32" s="47" t="str">
        <f t="shared" si="0"/>
        <v/>
      </c>
      <c r="H32" s="47" t="str">
        <f>IF(G32="","",IF(G32&gt;='Ayarlar ve Listeler'!$B$11,"Kritik",IF(G32&gt;='Ayarlar ve Listeler'!$B$10,"Yüksek",IF(G32&gt;='Ayarlar ve Listeler'!$B$9,"Orta","Düşük"))))</f>
        <v/>
      </c>
      <c r="I32" s="44"/>
      <c r="J32" s="44"/>
      <c r="K32" s="44"/>
      <c r="L32" s="44"/>
      <c r="M32" s="44"/>
      <c r="N32" s="113"/>
      <c r="O32" s="44"/>
      <c r="P32" s="44"/>
    </row>
    <row r="33" spans="1:16" ht="48" customHeight="1" x14ac:dyDescent="0.25">
      <c r="A33" s="44"/>
      <c r="B33" s="44"/>
      <c r="C33" s="44"/>
      <c r="D33" s="44"/>
      <c r="E33" s="44"/>
      <c r="F33" s="44"/>
      <c r="G33" s="47" t="str">
        <f t="shared" si="0"/>
        <v/>
      </c>
      <c r="H33" s="47" t="str">
        <f>IF(G33="","",IF(G33&gt;='Ayarlar ve Listeler'!$B$11,"Kritik",IF(G33&gt;='Ayarlar ve Listeler'!$B$10,"Yüksek",IF(G33&gt;='Ayarlar ve Listeler'!$B$9,"Orta","Düşük"))))</f>
        <v/>
      </c>
      <c r="I33" s="44"/>
      <c r="J33" s="44"/>
      <c r="K33" s="44"/>
      <c r="L33" s="44"/>
      <c r="M33" s="44"/>
      <c r="N33" s="113"/>
      <c r="O33" s="44"/>
      <c r="P33" s="44"/>
    </row>
    <row r="34" spans="1:16" ht="48" customHeight="1" x14ac:dyDescent="0.25">
      <c r="A34" s="44"/>
      <c r="B34" s="44"/>
      <c r="C34" s="44"/>
      <c r="D34" s="44"/>
      <c r="E34" s="44"/>
      <c r="F34" s="44"/>
      <c r="G34" s="47" t="str">
        <f t="shared" si="0"/>
        <v/>
      </c>
      <c r="H34" s="47" t="str">
        <f>IF(G34="","",IF(G34&gt;='Ayarlar ve Listeler'!$B$11,"Kritik",IF(G34&gt;='Ayarlar ve Listeler'!$B$10,"Yüksek",IF(G34&gt;='Ayarlar ve Listeler'!$B$9,"Orta","Düşük"))))</f>
        <v/>
      </c>
      <c r="I34" s="44"/>
      <c r="J34" s="44"/>
      <c r="K34" s="44"/>
      <c r="L34" s="44"/>
      <c r="M34" s="44"/>
      <c r="N34" s="113"/>
      <c r="O34" s="44"/>
      <c r="P34" s="44"/>
    </row>
    <row r="35" spans="1:16" ht="48" customHeight="1" x14ac:dyDescent="0.25">
      <c r="A35" s="44"/>
      <c r="B35" s="44"/>
      <c r="C35" s="44"/>
      <c r="D35" s="44"/>
      <c r="E35" s="44"/>
      <c r="F35" s="44"/>
      <c r="G35" s="47" t="str">
        <f t="shared" si="0"/>
        <v/>
      </c>
      <c r="H35" s="47" t="str">
        <f>IF(G35="","",IF(G35&gt;='Ayarlar ve Listeler'!$B$11,"Kritik",IF(G35&gt;='Ayarlar ve Listeler'!$B$10,"Yüksek",IF(G35&gt;='Ayarlar ve Listeler'!$B$9,"Orta","Düşük"))))</f>
        <v/>
      </c>
      <c r="I35" s="44"/>
      <c r="J35" s="44"/>
      <c r="K35" s="44"/>
      <c r="L35" s="44"/>
      <c r="M35" s="44"/>
      <c r="N35" s="113"/>
      <c r="O35" s="44"/>
      <c r="P35" s="44"/>
    </row>
    <row r="36" spans="1:16" ht="48" customHeight="1" x14ac:dyDescent="0.25">
      <c r="A36" s="44"/>
      <c r="B36" s="44"/>
      <c r="C36" s="44"/>
      <c r="D36" s="44"/>
      <c r="E36" s="44"/>
      <c r="F36" s="44"/>
      <c r="G36" s="47" t="str">
        <f t="shared" si="0"/>
        <v/>
      </c>
      <c r="H36" s="47" t="str">
        <f>IF(G36="","",IF(G36&gt;='Ayarlar ve Listeler'!$B$11,"Kritik",IF(G36&gt;='Ayarlar ve Listeler'!$B$10,"Yüksek",IF(G36&gt;='Ayarlar ve Listeler'!$B$9,"Orta","Düşük"))))</f>
        <v/>
      </c>
      <c r="I36" s="44"/>
      <c r="J36" s="44"/>
      <c r="K36" s="44"/>
      <c r="L36" s="44"/>
      <c r="M36" s="44"/>
      <c r="N36" s="113"/>
      <c r="O36" s="44"/>
      <c r="P36" s="44"/>
    </row>
    <row r="37" spans="1:16" ht="48" customHeight="1" x14ac:dyDescent="0.25">
      <c r="A37" s="44"/>
      <c r="B37" s="44"/>
      <c r="C37" s="44"/>
      <c r="D37" s="44"/>
      <c r="E37" s="44"/>
      <c r="F37" s="44"/>
      <c r="G37" s="47" t="str">
        <f t="shared" si="0"/>
        <v/>
      </c>
      <c r="H37" s="47" t="str">
        <f>IF(G37="","",IF(G37&gt;='Ayarlar ve Listeler'!$B$11,"Kritik",IF(G37&gt;='Ayarlar ve Listeler'!$B$10,"Yüksek",IF(G37&gt;='Ayarlar ve Listeler'!$B$9,"Orta","Düşük"))))</f>
        <v/>
      </c>
      <c r="I37" s="44"/>
      <c r="J37" s="44"/>
      <c r="K37" s="44"/>
      <c r="L37" s="44"/>
      <c r="M37" s="44"/>
      <c r="N37" s="113"/>
      <c r="O37" s="44"/>
      <c r="P37" s="44"/>
    </row>
    <row r="38" spans="1:16" ht="48" customHeight="1" x14ac:dyDescent="0.25">
      <c r="A38" s="44"/>
      <c r="B38" s="44"/>
      <c r="C38" s="44"/>
      <c r="D38" s="44"/>
      <c r="E38" s="44"/>
      <c r="F38" s="44"/>
      <c r="G38" s="47" t="str">
        <f t="shared" ref="G38:G69" si="1">IF(OR(E38="",F38=""),"",E38*F38)</f>
        <v/>
      </c>
      <c r="H38" s="47" t="str">
        <f>IF(G38="","",IF(G38&gt;='Ayarlar ve Listeler'!$B$11,"Kritik",IF(G38&gt;='Ayarlar ve Listeler'!$B$10,"Yüksek",IF(G38&gt;='Ayarlar ve Listeler'!$B$9,"Orta","Düşük"))))</f>
        <v/>
      </c>
      <c r="I38" s="44"/>
      <c r="J38" s="44"/>
      <c r="K38" s="44"/>
      <c r="L38" s="44"/>
      <c r="M38" s="44"/>
      <c r="N38" s="113"/>
      <c r="O38" s="44"/>
      <c r="P38" s="44"/>
    </row>
    <row r="39" spans="1:16" ht="48" customHeight="1" x14ac:dyDescent="0.25">
      <c r="A39" s="44"/>
      <c r="B39" s="44"/>
      <c r="C39" s="44"/>
      <c r="D39" s="44"/>
      <c r="E39" s="44"/>
      <c r="F39" s="44"/>
      <c r="G39" s="47" t="str">
        <f t="shared" si="1"/>
        <v/>
      </c>
      <c r="H39" s="47" t="str">
        <f>IF(G39="","",IF(G39&gt;='Ayarlar ve Listeler'!$B$11,"Kritik",IF(G39&gt;='Ayarlar ve Listeler'!$B$10,"Yüksek",IF(G39&gt;='Ayarlar ve Listeler'!$B$9,"Orta","Düşük"))))</f>
        <v/>
      </c>
      <c r="I39" s="44"/>
      <c r="J39" s="44"/>
      <c r="K39" s="44"/>
      <c r="L39" s="44"/>
      <c r="M39" s="44"/>
      <c r="N39" s="113"/>
      <c r="O39" s="44"/>
      <c r="P39" s="44"/>
    </row>
    <row r="40" spans="1:16" ht="48" customHeight="1" x14ac:dyDescent="0.25">
      <c r="A40" s="44"/>
      <c r="B40" s="44"/>
      <c r="C40" s="44"/>
      <c r="D40" s="44"/>
      <c r="E40" s="44"/>
      <c r="F40" s="44"/>
      <c r="G40" s="47" t="str">
        <f t="shared" si="1"/>
        <v/>
      </c>
      <c r="H40" s="47" t="str">
        <f>IF(G40="","",IF(G40&gt;='Ayarlar ve Listeler'!$B$11,"Kritik",IF(G40&gt;='Ayarlar ve Listeler'!$B$10,"Yüksek",IF(G40&gt;='Ayarlar ve Listeler'!$B$9,"Orta","Düşük"))))</f>
        <v/>
      </c>
      <c r="I40" s="44"/>
      <c r="J40" s="44"/>
      <c r="K40" s="44"/>
      <c r="L40" s="44"/>
      <c r="M40" s="44"/>
      <c r="N40" s="113"/>
      <c r="O40" s="44"/>
      <c r="P40" s="44"/>
    </row>
    <row r="41" spans="1:16" ht="48" customHeight="1" x14ac:dyDescent="0.25">
      <c r="A41" s="44"/>
      <c r="B41" s="44"/>
      <c r="C41" s="44"/>
      <c r="D41" s="44"/>
      <c r="E41" s="44"/>
      <c r="F41" s="44"/>
      <c r="G41" s="47" t="str">
        <f t="shared" si="1"/>
        <v/>
      </c>
      <c r="H41" s="47" t="str">
        <f>IF(G41="","",IF(G41&gt;='Ayarlar ve Listeler'!$B$11,"Kritik",IF(G41&gt;='Ayarlar ve Listeler'!$B$10,"Yüksek",IF(G41&gt;='Ayarlar ve Listeler'!$B$9,"Orta","Düşük"))))</f>
        <v/>
      </c>
      <c r="I41" s="44"/>
      <c r="J41" s="44"/>
      <c r="K41" s="44"/>
      <c r="L41" s="44"/>
      <c r="M41" s="44"/>
      <c r="N41" s="113"/>
      <c r="O41" s="44"/>
      <c r="P41" s="44"/>
    </row>
    <row r="42" spans="1:16" ht="48" customHeight="1" x14ac:dyDescent="0.25">
      <c r="A42" s="44"/>
      <c r="B42" s="44"/>
      <c r="C42" s="44"/>
      <c r="D42" s="44"/>
      <c r="E42" s="44"/>
      <c r="F42" s="44"/>
      <c r="G42" s="47" t="str">
        <f t="shared" si="1"/>
        <v/>
      </c>
      <c r="H42" s="47" t="str">
        <f>IF(G42="","",IF(G42&gt;='Ayarlar ve Listeler'!$B$11,"Kritik",IF(G42&gt;='Ayarlar ve Listeler'!$B$10,"Yüksek",IF(G42&gt;='Ayarlar ve Listeler'!$B$9,"Orta","Düşük"))))</f>
        <v/>
      </c>
      <c r="I42" s="44"/>
      <c r="J42" s="44"/>
      <c r="K42" s="44"/>
      <c r="L42" s="44"/>
      <c r="M42" s="44"/>
      <c r="N42" s="113"/>
      <c r="O42" s="44"/>
      <c r="P42" s="44"/>
    </row>
    <row r="43" spans="1:16" ht="48" customHeight="1" x14ac:dyDescent="0.25">
      <c r="A43" s="44"/>
      <c r="B43" s="44"/>
      <c r="C43" s="44"/>
      <c r="D43" s="44"/>
      <c r="E43" s="44"/>
      <c r="F43" s="44"/>
      <c r="G43" s="47" t="str">
        <f t="shared" si="1"/>
        <v/>
      </c>
      <c r="H43" s="47" t="str">
        <f>IF(G43="","",IF(G43&gt;='Ayarlar ve Listeler'!$B$11,"Kritik",IF(G43&gt;='Ayarlar ve Listeler'!$B$10,"Yüksek",IF(G43&gt;='Ayarlar ve Listeler'!$B$9,"Orta","Düşük"))))</f>
        <v/>
      </c>
      <c r="I43" s="44"/>
      <c r="J43" s="44"/>
      <c r="K43" s="44"/>
      <c r="L43" s="44"/>
      <c r="M43" s="44"/>
      <c r="N43" s="113"/>
      <c r="O43" s="44"/>
      <c r="P43" s="44"/>
    </row>
    <row r="44" spans="1:16" ht="48" customHeight="1" x14ac:dyDescent="0.25">
      <c r="A44" s="44"/>
      <c r="B44" s="44"/>
      <c r="C44" s="44"/>
      <c r="D44" s="44"/>
      <c r="E44" s="44"/>
      <c r="F44" s="44"/>
      <c r="G44" s="47" t="str">
        <f t="shared" si="1"/>
        <v/>
      </c>
      <c r="H44" s="47" t="str">
        <f>IF(G44="","",IF(G44&gt;='Ayarlar ve Listeler'!$B$11,"Kritik",IF(G44&gt;='Ayarlar ve Listeler'!$B$10,"Yüksek",IF(G44&gt;='Ayarlar ve Listeler'!$B$9,"Orta","Düşük"))))</f>
        <v/>
      </c>
      <c r="I44" s="44"/>
      <c r="J44" s="44"/>
      <c r="K44" s="44"/>
      <c r="L44" s="44"/>
      <c r="M44" s="44"/>
      <c r="N44" s="113"/>
      <c r="O44" s="44"/>
      <c r="P44" s="44"/>
    </row>
    <row r="45" spans="1:16" ht="48" customHeight="1" x14ac:dyDescent="0.25">
      <c r="A45" s="44"/>
      <c r="B45" s="44"/>
      <c r="C45" s="44"/>
      <c r="D45" s="44"/>
      <c r="E45" s="44"/>
      <c r="F45" s="44"/>
      <c r="G45" s="47" t="str">
        <f t="shared" si="1"/>
        <v/>
      </c>
      <c r="H45" s="47" t="str">
        <f>IF(G45="","",IF(G45&gt;='Ayarlar ve Listeler'!$B$11,"Kritik",IF(G45&gt;='Ayarlar ve Listeler'!$B$10,"Yüksek",IF(G45&gt;='Ayarlar ve Listeler'!$B$9,"Orta","Düşük"))))</f>
        <v/>
      </c>
      <c r="I45" s="44"/>
      <c r="J45" s="44"/>
      <c r="K45" s="44"/>
      <c r="L45" s="44"/>
      <c r="M45" s="44"/>
      <c r="N45" s="113"/>
      <c r="O45" s="44"/>
      <c r="P45" s="44"/>
    </row>
    <row r="46" spans="1:16" ht="48" customHeight="1" x14ac:dyDescent="0.25">
      <c r="A46" s="44"/>
      <c r="B46" s="44"/>
      <c r="C46" s="44"/>
      <c r="D46" s="44"/>
      <c r="E46" s="44"/>
      <c r="F46" s="44"/>
      <c r="G46" s="47" t="str">
        <f t="shared" si="1"/>
        <v/>
      </c>
      <c r="H46" s="47" t="str">
        <f>IF(G46="","",IF(G46&gt;='Ayarlar ve Listeler'!$B$11,"Kritik",IF(G46&gt;='Ayarlar ve Listeler'!$B$10,"Yüksek",IF(G46&gt;='Ayarlar ve Listeler'!$B$9,"Orta","Düşük"))))</f>
        <v/>
      </c>
      <c r="I46" s="44"/>
      <c r="J46" s="44"/>
      <c r="K46" s="44"/>
      <c r="L46" s="44"/>
      <c r="M46" s="44"/>
      <c r="N46" s="113"/>
      <c r="O46" s="44"/>
      <c r="P46" s="44"/>
    </row>
    <row r="47" spans="1:16" ht="48" customHeight="1" x14ac:dyDescent="0.25">
      <c r="A47" s="44"/>
      <c r="B47" s="44"/>
      <c r="C47" s="44"/>
      <c r="D47" s="44"/>
      <c r="E47" s="44"/>
      <c r="F47" s="44"/>
      <c r="G47" s="47" t="str">
        <f t="shared" si="1"/>
        <v/>
      </c>
      <c r="H47" s="47" t="str">
        <f>IF(G47="","",IF(G47&gt;='Ayarlar ve Listeler'!$B$11,"Kritik",IF(G47&gt;='Ayarlar ve Listeler'!$B$10,"Yüksek",IF(G47&gt;='Ayarlar ve Listeler'!$B$9,"Orta","Düşük"))))</f>
        <v/>
      </c>
      <c r="I47" s="44"/>
      <c r="J47" s="44"/>
      <c r="K47" s="44"/>
      <c r="L47" s="44"/>
      <c r="M47" s="44"/>
      <c r="N47" s="113"/>
      <c r="O47" s="44"/>
      <c r="P47" s="44"/>
    </row>
    <row r="48" spans="1:16" ht="48" customHeight="1" x14ac:dyDescent="0.25">
      <c r="A48" s="44"/>
      <c r="B48" s="44"/>
      <c r="C48" s="44"/>
      <c r="D48" s="44"/>
      <c r="E48" s="44"/>
      <c r="F48" s="44"/>
      <c r="G48" s="47" t="str">
        <f t="shared" si="1"/>
        <v/>
      </c>
      <c r="H48" s="47" t="str">
        <f>IF(G48="","",IF(G48&gt;='Ayarlar ve Listeler'!$B$11,"Kritik",IF(G48&gt;='Ayarlar ve Listeler'!$B$10,"Yüksek",IF(G48&gt;='Ayarlar ve Listeler'!$B$9,"Orta","Düşük"))))</f>
        <v/>
      </c>
      <c r="I48" s="44"/>
      <c r="J48" s="44"/>
      <c r="K48" s="44"/>
      <c r="L48" s="44"/>
      <c r="M48" s="44"/>
      <c r="N48" s="113"/>
      <c r="O48" s="44"/>
      <c r="P48" s="44"/>
    </row>
    <row r="49" spans="1:16" ht="48" customHeight="1" x14ac:dyDescent="0.25">
      <c r="A49" s="44"/>
      <c r="B49" s="44"/>
      <c r="C49" s="44"/>
      <c r="D49" s="44"/>
      <c r="E49" s="44"/>
      <c r="F49" s="44"/>
      <c r="G49" s="47" t="str">
        <f t="shared" si="1"/>
        <v/>
      </c>
      <c r="H49" s="47" t="str">
        <f>IF(G49="","",IF(G49&gt;='Ayarlar ve Listeler'!$B$11,"Kritik",IF(G49&gt;='Ayarlar ve Listeler'!$B$10,"Yüksek",IF(G49&gt;='Ayarlar ve Listeler'!$B$9,"Orta","Düşük"))))</f>
        <v/>
      </c>
      <c r="I49" s="44"/>
      <c r="J49" s="44"/>
      <c r="K49" s="44"/>
      <c r="L49" s="44"/>
      <c r="M49" s="44"/>
      <c r="N49" s="113"/>
      <c r="O49" s="44"/>
      <c r="P49" s="44"/>
    </row>
    <row r="50" spans="1:16" ht="48" customHeight="1" x14ac:dyDescent="0.25">
      <c r="A50" s="44"/>
      <c r="B50" s="44"/>
      <c r="C50" s="44"/>
      <c r="D50" s="44"/>
      <c r="E50" s="44"/>
      <c r="F50" s="44"/>
      <c r="G50" s="47" t="str">
        <f t="shared" si="1"/>
        <v/>
      </c>
      <c r="H50" s="47" t="str">
        <f>IF(G50="","",IF(G50&gt;='Ayarlar ve Listeler'!$B$11,"Kritik",IF(G50&gt;='Ayarlar ve Listeler'!$B$10,"Yüksek",IF(G50&gt;='Ayarlar ve Listeler'!$B$9,"Orta","Düşük"))))</f>
        <v/>
      </c>
      <c r="I50" s="44"/>
      <c r="J50" s="44"/>
      <c r="K50" s="44"/>
      <c r="L50" s="44"/>
      <c r="M50" s="44"/>
      <c r="N50" s="113"/>
      <c r="O50" s="44"/>
      <c r="P50" s="44"/>
    </row>
    <row r="51" spans="1:16" ht="48" customHeight="1" x14ac:dyDescent="0.25">
      <c r="A51" s="44"/>
      <c r="B51" s="44"/>
      <c r="C51" s="44"/>
      <c r="D51" s="44"/>
      <c r="E51" s="44"/>
      <c r="F51" s="44"/>
      <c r="G51" s="47" t="str">
        <f t="shared" si="1"/>
        <v/>
      </c>
      <c r="H51" s="47" t="str">
        <f>IF(G51="","",IF(G51&gt;='Ayarlar ve Listeler'!$B$11,"Kritik",IF(G51&gt;='Ayarlar ve Listeler'!$B$10,"Yüksek",IF(G51&gt;='Ayarlar ve Listeler'!$B$9,"Orta","Düşük"))))</f>
        <v/>
      </c>
      <c r="I51" s="44"/>
      <c r="J51" s="44"/>
      <c r="K51" s="44"/>
      <c r="L51" s="44"/>
      <c r="M51" s="44"/>
      <c r="N51" s="113"/>
      <c r="O51" s="44"/>
      <c r="P51" s="44"/>
    </row>
    <row r="52" spans="1:16" ht="48" customHeight="1" x14ac:dyDescent="0.25">
      <c r="A52" s="44"/>
      <c r="B52" s="44"/>
      <c r="C52" s="44"/>
      <c r="D52" s="44"/>
      <c r="E52" s="44"/>
      <c r="F52" s="44"/>
      <c r="G52" s="47" t="str">
        <f t="shared" si="1"/>
        <v/>
      </c>
      <c r="H52" s="47" t="str">
        <f>IF(G52="","",IF(G52&gt;='Ayarlar ve Listeler'!$B$11,"Kritik",IF(G52&gt;='Ayarlar ve Listeler'!$B$10,"Yüksek",IF(G52&gt;='Ayarlar ve Listeler'!$B$9,"Orta","Düşük"))))</f>
        <v/>
      </c>
      <c r="I52" s="44"/>
      <c r="J52" s="44"/>
      <c r="K52" s="44"/>
      <c r="L52" s="44"/>
      <c r="M52" s="44"/>
      <c r="N52" s="113"/>
      <c r="O52" s="44"/>
      <c r="P52" s="44"/>
    </row>
    <row r="53" spans="1:16" ht="48" customHeight="1" x14ac:dyDescent="0.25">
      <c r="A53" s="44"/>
      <c r="B53" s="44"/>
      <c r="C53" s="44"/>
      <c r="D53" s="44"/>
      <c r="E53" s="44"/>
      <c r="F53" s="44"/>
      <c r="G53" s="47" t="str">
        <f t="shared" si="1"/>
        <v/>
      </c>
      <c r="H53" s="47" t="str">
        <f>IF(G53="","",IF(G53&gt;='Ayarlar ve Listeler'!$B$11,"Kritik",IF(G53&gt;='Ayarlar ve Listeler'!$B$10,"Yüksek",IF(G53&gt;='Ayarlar ve Listeler'!$B$9,"Orta","Düşük"))))</f>
        <v/>
      </c>
      <c r="I53" s="44"/>
      <c r="J53" s="44"/>
      <c r="K53" s="44"/>
      <c r="L53" s="44"/>
      <c r="M53" s="44"/>
      <c r="N53" s="113"/>
      <c r="O53" s="44"/>
      <c r="P53" s="44"/>
    </row>
    <row r="54" spans="1:16" ht="48" customHeight="1" x14ac:dyDescent="0.25">
      <c r="A54" s="44"/>
      <c r="B54" s="44"/>
      <c r="C54" s="44"/>
      <c r="D54" s="44"/>
      <c r="E54" s="44"/>
      <c r="F54" s="44"/>
      <c r="G54" s="47" t="str">
        <f t="shared" si="1"/>
        <v/>
      </c>
      <c r="H54" s="47" t="str">
        <f>IF(G54="","",IF(G54&gt;='Ayarlar ve Listeler'!$B$11,"Kritik",IF(G54&gt;='Ayarlar ve Listeler'!$B$10,"Yüksek",IF(G54&gt;='Ayarlar ve Listeler'!$B$9,"Orta","Düşük"))))</f>
        <v/>
      </c>
      <c r="I54" s="44"/>
      <c r="J54" s="44"/>
      <c r="K54" s="44"/>
      <c r="L54" s="44"/>
      <c r="M54" s="44"/>
      <c r="N54" s="113"/>
      <c r="O54" s="44"/>
      <c r="P54" s="44"/>
    </row>
    <row r="55" spans="1:16" ht="48" customHeight="1" x14ac:dyDescent="0.25">
      <c r="A55" s="44"/>
      <c r="B55" s="44"/>
      <c r="C55" s="44"/>
      <c r="D55" s="44"/>
      <c r="E55" s="44"/>
      <c r="F55" s="44"/>
      <c r="G55" s="47" t="str">
        <f t="shared" si="1"/>
        <v/>
      </c>
      <c r="H55" s="47" t="str">
        <f>IF(G55="","",IF(G55&gt;='Ayarlar ve Listeler'!$B$11,"Kritik",IF(G55&gt;='Ayarlar ve Listeler'!$B$10,"Yüksek",IF(G55&gt;='Ayarlar ve Listeler'!$B$9,"Orta","Düşük"))))</f>
        <v/>
      </c>
      <c r="I55" s="44"/>
      <c r="J55" s="44"/>
      <c r="K55" s="44"/>
      <c r="L55" s="44"/>
      <c r="M55" s="44"/>
      <c r="N55" s="113"/>
      <c r="O55" s="44"/>
      <c r="P55" s="44"/>
    </row>
    <row r="56" spans="1:16" ht="48" customHeight="1" x14ac:dyDescent="0.25">
      <c r="A56" s="44"/>
      <c r="B56" s="44"/>
      <c r="C56" s="44"/>
      <c r="D56" s="44"/>
      <c r="E56" s="44"/>
      <c r="F56" s="44"/>
      <c r="G56" s="47" t="str">
        <f t="shared" si="1"/>
        <v/>
      </c>
      <c r="H56" s="47" t="str">
        <f>IF(G56="","",IF(G56&gt;='Ayarlar ve Listeler'!$B$11,"Kritik",IF(G56&gt;='Ayarlar ve Listeler'!$B$10,"Yüksek",IF(G56&gt;='Ayarlar ve Listeler'!$B$9,"Orta","Düşük"))))</f>
        <v/>
      </c>
      <c r="I56" s="44"/>
      <c r="J56" s="44"/>
      <c r="K56" s="44"/>
      <c r="L56" s="44"/>
      <c r="M56" s="44"/>
      <c r="N56" s="113"/>
      <c r="O56" s="44"/>
      <c r="P56" s="44"/>
    </row>
    <row r="57" spans="1:16" ht="48" customHeight="1" x14ac:dyDescent="0.25">
      <c r="A57" s="44"/>
      <c r="B57" s="44"/>
      <c r="C57" s="44"/>
      <c r="D57" s="44"/>
      <c r="E57" s="44"/>
      <c r="F57" s="44"/>
      <c r="G57" s="47" t="str">
        <f t="shared" si="1"/>
        <v/>
      </c>
      <c r="H57" s="47" t="str">
        <f>IF(G57="","",IF(G57&gt;='Ayarlar ve Listeler'!$B$11,"Kritik",IF(G57&gt;='Ayarlar ve Listeler'!$B$10,"Yüksek",IF(G57&gt;='Ayarlar ve Listeler'!$B$9,"Orta","Düşük"))))</f>
        <v/>
      </c>
      <c r="I57" s="44"/>
      <c r="J57" s="44"/>
      <c r="K57" s="44"/>
      <c r="L57" s="44"/>
      <c r="M57" s="44"/>
      <c r="N57" s="113"/>
      <c r="O57" s="44"/>
      <c r="P57" s="44"/>
    </row>
    <row r="58" spans="1:16" ht="48" customHeight="1" x14ac:dyDescent="0.25">
      <c r="A58" s="44"/>
      <c r="B58" s="44"/>
      <c r="C58" s="44"/>
      <c r="D58" s="44"/>
      <c r="E58" s="44"/>
      <c r="F58" s="44"/>
      <c r="G58" s="47" t="str">
        <f t="shared" si="1"/>
        <v/>
      </c>
      <c r="H58" s="47" t="str">
        <f>IF(G58="","",IF(G58&gt;='Ayarlar ve Listeler'!$B$11,"Kritik",IF(G58&gt;='Ayarlar ve Listeler'!$B$10,"Yüksek",IF(G58&gt;='Ayarlar ve Listeler'!$B$9,"Orta","Düşük"))))</f>
        <v/>
      </c>
      <c r="I58" s="44"/>
      <c r="J58" s="44"/>
      <c r="K58" s="44"/>
      <c r="L58" s="44"/>
      <c r="M58" s="44"/>
      <c r="N58" s="113"/>
      <c r="O58" s="44"/>
      <c r="P58" s="44"/>
    </row>
    <row r="59" spans="1:16" ht="48" customHeight="1" x14ac:dyDescent="0.25">
      <c r="A59" s="44"/>
      <c r="B59" s="44"/>
      <c r="C59" s="44"/>
      <c r="D59" s="44"/>
      <c r="E59" s="44"/>
      <c r="F59" s="44"/>
      <c r="G59" s="47" t="str">
        <f t="shared" si="1"/>
        <v/>
      </c>
      <c r="H59" s="47" t="str">
        <f>IF(G59="","",IF(G59&gt;='Ayarlar ve Listeler'!$B$11,"Kritik",IF(G59&gt;='Ayarlar ve Listeler'!$B$10,"Yüksek",IF(G59&gt;='Ayarlar ve Listeler'!$B$9,"Orta","Düşük"))))</f>
        <v/>
      </c>
      <c r="I59" s="44"/>
      <c r="J59" s="44"/>
      <c r="K59" s="44"/>
      <c r="L59" s="44"/>
      <c r="M59" s="44"/>
      <c r="N59" s="113"/>
      <c r="O59" s="44"/>
      <c r="P59" s="44"/>
    </row>
    <row r="60" spans="1:16" ht="48" customHeight="1" x14ac:dyDescent="0.25">
      <c r="A60" s="44"/>
      <c r="B60" s="44"/>
      <c r="C60" s="44"/>
      <c r="D60" s="44"/>
      <c r="E60" s="44"/>
      <c r="F60" s="44"/>
      <c r="G60" s="47" t="str">
        <f t="shared" si="1"/>
        <v/>
      </c>
      <c r="H60" s="47" t="str">
        <f>IF(G60="","",IF(G60&gt;='Ayarlar ve Listeler'!$B$11,"Kritik",IF(G60&gt;='Ayarlar ve Listeler'!$B$10,"Yüksek",IF(G60&gt;='Ayarlar ve Listeler'!$B$9,"Orta","Düşük"))))</f>
        <v/>
      </c>
      <c r="I60" s="44"/>
      <c r="J60" s="44"/>
      <c r="K60" s="44"/>
      <c r="L60" s="44"/>
      <c r="M60" s="44"/>
      <c r="N60" s="113"/>
      <c r="O60" s="44"/>
      <c r="P60" s="44"/>
    </row>
    <row r="61" spans="1:16" ht="48" customHeight="1" x14ac:dyDescent="0.25">
      <c r="A61" s="44"/>
      <c r="B61" s="44"/>
      <c r="C61" s="44"/>
      <c r="D61" s="44"/>
      <c r="E61" s="44"/>
      <c r="F61" s="44"/>
      <c r="G61" s="47" t="str">
        <f t="shared" si="1"/>
        <v/>
      </c>
      <c r="H61" s="47" t="str">
        <f>IF(G61="","",IF(G61&gt;='Ayarlar ve Listeler'!$B$11,"Kritik",IF(G61&gt;='Ayarlar ve Listeler'!$B$10,"Yüksek",IF(G61&gt;='Ayarlar ve Listeler'!$B$9,"Orta","Düşük"))))</f>
        <v/>
      </c>
      <c r="I61" s="44"/>
      <c r="J61" s="44"/>
      <c r="K61" s="44"/>
      <c r="L61" s="44"/>
      <c r="M61" s="44"/>
      <c r="N61" s="113"/>
      <c r="O61" s="44"/>
      <c r="P61" s="44"/>
    </row>
    <row r="62" spans="1:16" ht="48" customHeight="1" x14ac:dyDescent="0.25">
      <c r="A62" s="44"/>
      <c r="B62" s="44"/>
      <c r="C62" s="44"/>
      <c r="D62" s="44"/>
      <c r="E62" s="44"/>
      <c r="F62" s="44"/>
      <c r="G62" s="47" t="str">
        <f t="shared" si="1"/>
        <v/>
      </c>
      <c r="H62" s="47" t="str">
        <f>IF(G62="","",IF(G62&gt;='Ayarlar ve Listeler'!$B$11,"Kritik",IF(G62&gt;='Ayarlar ve Listeler'!$B$10,"Yüksek",IF(G62&gt;='Ayarlar ve Listeler'!$B$9,"Orta","Düşük"))))</f>
        <v/>
      </c>
      <c r="I62" s="44"/>
      <c r="J62" s="44"/>
      <c r="K62" s="44"/>
      <c r="L62" s="44"/>
      <c r="M62" s="44"/>
      <c r="N62" s="113"/>
      <c r="O62" s="44"/>
      <c r="P62" s="44"/>
    </row>
    <row r="63" spans="1:16" ht="48" customHeight="1" x14ac:dyDescent="0.25">
      <c r="A63" s="44"/>
      <c r="B63" s="44"/>
      <c r="C63" s="44"/>
      <c r="D63" s="44"/>
      <c r="E63" s="44"/>
      <c r="F63" s="44"/>
      <c r="G63" s="47" t="str">
        <f t="shared" si="1"/>
        <v/>
      </c>
      <c r="H63" s="47" t="str">
        <f>IF(G63="","",IF(G63&gt;='Ayarlar ve Listeler'!$B$11,"Kritik",IF(G63&gt;='Ayarlar ve Listeler'!$B$10,"Yüksek",IF(G63&gt;='Ayarlar ve Listeler'!$B$9,"Orta","Düşük"))))</f>
        <v/>
      </c>
      <c r="I63" s="44"/>
      <c r="J63" s="44"/>
      <c r="K63" s="44"/>
      <c r="L63" s="44"/>
      <c r="M63" s="44"/>
      <c r="N63" s="113"/>
      <c r="O63" s="44"/>
      <c r="P63" s="44"/>
    </row>
    <row r="64" spans="1:16" ht="48" customHeight="1" x14ac:dyDescent="0.25">
      <c r="A64" s="44"/>
      <c r="B64" s="44"/>
      <c r="C64" s="44"/>
      <c r="D64" s="44"/>
      <c r="E64" s="44"/>
      <c r="F64" s="44"/>
      <c r="G64" s="47" t="str">
        <f t="shared" si="1"/>
        <v/>
      </c>
      <c r="H64" s="47" t="str">
        <f>IF(G64="","",IF(G64&gt;='Ayarlar ve Listeler'!$B$11,"Kritik",IF(G64&gt;='Ayarlar ve Listeler'!$B$10,"Yüksek",IF(G64&gt;='Ayarlar ve Listeler'!$B$9,"Orta","Düşük"))))</f>
        <v/>
      </c>
      <c r="I64" s="44"/>
      <c r="J64" s="44"/>
      <c r="K64" s="44"/>
      <c r="L64" s="44"/>
      <c r="M64" s="44"/>
      <c r="N64" s="113"/>
      <c r="O64" s="44"/>
      <c r="P64" s="44"/>
    </row>
    <row r="65" spans="1:16" ht="48" customHeight="1" x14ac:dyDescent="0.25">
      <c r="A65" s="44"/>
      <c r="B65" s="44"/>
      <c r="C65" s="44"/>
      <c r="D65" s="44"/>
      <c r="E65" s="44"/>
      <c r="F65" s="44"/>
      <c r="G65" s="47" t="str">
        <f t="shared" si="1"/>
        <v/>
      </c>
      <c r="H65" s="47" t="str">
        <f>IF(G65="","",IF(G65&gt;='Ayarlar ve Listeler'!$B$11,"Kritik",IF(G65&gt;='Ayarlar ve Listeler'!$B$10,"Yüksek",IF(G65&gt;='Ayarlar ve Listeler'!$B$9,"Orta","Düşük"))))</f>
        <v/>
      </c>
      <c r="I65" s="44"/>
      <c r="J65" s="44"/>
      <c r="K65" s="44"/>
      <c r="L65" s="44"/>
      <c r="M65" s="44"/>
      <c r="N65" s="113"/>
      <c r="O65" s="44"/>
      <c r="P65" s="44"/>
    </row>
    <row r="66" spans="1:16" ht="48" customHeight="1" x14ac:dyDescent="0.25">
      <c r="A66" s="44"/>
      <c r="B66" s="44"/>
      <c r="C66" s="44"/>
      <c r="D66" s="44"/>
      <c r="E66" s="44"/>
      <c r="F66" s="44"/>
      <c r="G66" s="47" t="str">
        <f t="shared" si="1"/>
        <v/>
      </c>
      <c r="H66" s="47" t="str">
        <f>IF(G66="","",IF(G66&gt;='Ayarlar ve Listeler'!$B$11,"Kritik",IF(G66&gt;='Ayarlar ve Listeler'!$B$10,"Yüksek",IF(G66&gt;='Ayarlar ve Listeler'!$B$9,"Orta","Düşük"))))</f>
        <v/>
      </c>
      <c r="I66" s="44"/>
      <c r="J66" s="44"/>
      <c r="K66" s="44"/>
      <c r="L66" s="44"/>
      <c r="M66" s="44"/>
      <c r="N66" s="113"/>
      <c r="O66" s="44"/>
      <c r="P66" s="44"/>
    </row>
    <row r="67" spans="1:16" ht="48" customHeight="1" x14ac:dyDescent="0.25">
      <c r="A67" s="44"/>
      <c r="B67" s="44"/>
      <c r="C67" s="44"/>
      <c r="D67" s="44"/>
      <c r="E67" s="44"/>
      <c r="F67" s="44"/>
      <c r="G67" s="47" t="str">
        <f t="shared" si="1"/>
        <v/>
      </c>
      <c r="H67" s="47" t="str">
        <f>IF(G67="","",IF(G67&gt;='Ayarlar ve Listeler'!$B$11,"Kritik",IF(G67&gt;='Ayarlar ve Listeler'!$B$10,"Yüksek",IF(G67&gt;='Ayarlar ve Listeler'!$B$9,"Orta","Düşük"))))</f>
        <v/>
      </c>
      <c r="I67" s="44"/>
      <c r="J67" s="44"/>
      <c r="K67" s="44"/>
      <c r="L67" s="44"/>
      <c r="M67" s="44"/>
      <c r="N67" s="113"/>
      <c r="O67" s="44"/>
      <c r="P67" s="44"/>
    </row>
    <row r="68" spans="1:16" ht="48" customHeight="1" x14ac:dyDescent="0.25">
      <c r="A68" s="44"/>
      <c r="B68" s="44"/>
      <c r="C68" s="44"/>
      <c r="D68" s="44"/>
      <c r="E68" s="44"/>
      <c r="F68" s="44"/>
      <c r="G68" s="47" t="str">
        <f t="shared" si="1"/>
        <v/>
      </c>
      <c r="H68" s="47" t="str">
        <f>IF(G68="","",IF(G68&gt;='Ayarlar ve Listeler'!$B$11,"Kritik",IF(G68&gt;='Ayarlar ve Listeler'!$B$10,"Yüksek",IF(G68&gt;='Ayarlar ve Listeler'!$B$9,"Orta","Düşük"))))</f>
        <v/>
      </c>
      <c r="I68" s="44"/>
      <c r="J68" s="44"/>
      <c r="K68" s="44"/>
      <c r="L68" s="44"/>
      <c r="M68" s="44"/>
      <c r="N68" s="113"/>
      <c r="O68" s="44"/>
      <c r="P68" s="44"/>
    </row>
    <row r="69" spans="1:16" ht="48" customHeight="1" x14ac:dyDescent="0.25">
      <c r="A69" s="44"/>
      <c r="B69" s="44"/>
      <c r="C69" s="44"/>
      <c r="D69" s="44"/>
      <c r="E69" s="44"/>
      <c r="F69" s="44"/>
      <c r="G69" s="47" t="str">
        <f t="shared" si="1"/>
        <v/>
      </c>
      <c r="H69" s="47" t="str">
        <f>IF(G69="","",IF(G69&gt;='Ayarlar ve Listeler'!$B$11,"Kritik",IF(G69&gt;='Ayarlar ve Listeler'!$B$10,"Yüksek",IF(G69&gt;='Ayarlar ve Listeler'!$B$9,"Orta","Düşük"))))</f>
        <v/>
      </c>
      <c r="I69" s="44"/>
      <c r="J69" s="44"/>
      <c r="K69" s="44"/>
      <c r="L69" s="44"/>
      <c r="M69" s="44"/>
      <c r="N69" s="113"/>
      <c r="O69" s="44"/>
      <c r="P69" s="44"/>
    </row>
    <row r="70" spans="1:16" ht="48" customHeight="1" x14ac:dyDescent="0.25">
      <c r="A70" s="44"/>
      <c r="B70" s="44"/>
      <c r="C70" s="44"/>
      <c r="D70" s="44"/>
      <c r="E70" s="44"/>
      <c r="F70" s="44"/>
      <c r="G70" s="47" t="str">
        <f t="shared" ref="G70:G101" si="2">IF(OR(E70="",F70=""),"",E70*F70)</f>
        <v/>
      </c>
      <c r="H70" s="47" t="str">
        <f>IF(G70="","",IF(G70&gt;='Ayarlar ve Listeler'!$B$11,"Kritik",IF(G70&gt;='Ayarlar ve Listeler'!$B$10,"Yüksek",IF(G70&gt;='Ayarlar ve Listeler'!$B$9,"Orta","Düşük"))))</f>
        <v/>
      </c>
      <c r="I70" s="44"/>
      <c r="J70" s="44"/>
      <c r="K70" s="44"/>
      <c r="L70" s="44"/>
      <c r="M70" s="44"/>
      <c r="N70" s="113"/>
      <c r="O70" s="44"/>
      <c r="P70" s="44"/>
    </row>
    <row r="71" spans="1:16" ht="48" customHeight="1" x14ac:dyDescent="0.25">
      <c r="A71" s="44"/>
      <c r="B71" s="44"/>
      <c r="C71" s="44"/>
      <c r="D71" s="44"/>
      <c r="E71" s="44"/>
      <c r="F71" s="44"/>
      <c r="G71" s="47" t="str">
        <f t="shared" si="2"/>
        <v/>
      </c>
      <c r="H71" s="47" t="str">
        <f>IF(G71="","",IF(G71&gt;='Ayarlar ve Listeler'!$B$11,"Kritik",IF(G71&gt;='Ayarlar ve Listeler'!$B$10,"Yüksek",IF(G71&gt;='Ayarlar ve Listeler'!$B$9,"Orta","Düşük"))))</f>
        <v/>
      </c>
      <c r="I71" s="44"/>
      <c r="J71" s="44"/>
      <c r="K71" s="44"/>
      <c r="L71" s="44"/>
      <c r="M71" s="44"/>
      <c r="N71" s="113"/>
      <c r="O71" s="44"/>
      <c r="P71" s="44"/>
    </row>
    <row r="72" spans="1:16" ht="48" customHeight="1" x14ac:dyDescent="0.25">
      <c r="A72" s="44"/>
      <c r="B72" s="44"/>
      <c r="C72" s="44"/>
      <c r="D72" s="44"/>
      <c r="E72" s="44"/>
      <c r="F72" s="44"/>
      <c r="G72" s="47" t="str">
        <f t="shared" si="2"/>
        <v/>
      </c>
      <c r="H72" s="47" t="str">
        <f>IF(G72="","",IF(G72&gt;='Ayarlar ve Listeler'!$B$11,"Kritik",IF(G72&gt;='Ayarlar ve Listeler'!$B$10,"Yüksek",IF(G72&gt;='Ayarlar ve Listeler'!$B$9,"Orta","Düşük"))))</f>
        <v/>
      </c>
      <c r="I72" s="44"/>
      <c r="J72" s="44"/>
      <c r="K72" s="44"/>
      <c r="L72" s="44"/>
      <c r="M72" s="44"/>
      <c r="N72" s="113"/>
      <c r="O72" s="44"/>
      <c r="P72" s="44"/>
    </row>
    <row r="73" spans="1:16" ht="48" customHeight="1" x14ac:dyDescent="0.25">
      <c r="A73" s="44"/>
      <c r="B73" s="44"/>
      <c r="C73" s="44"/>
      <c r="D73" s="44"/>
      <c r="E73" s="44"/>
      <c r="F73" s="44"/>
      <c r="G73" s="47" t="str">
        <f t="shared" si="2"/>
        <v/>
      </c>
      <c r="H73" s="47" t="str">
        <f>IF(G73="","",IF(G73&gt;='Ayarlar ve Listeler'!$B$11,"Kritik",IF(G73&gt;='Ayarlar ve Listeler'!$B$10,"Yüksek",IF(G73&gt;='Ayarlar ve Listeler'!$B$9,"Orta","Düşük"))))</f>
        <v/>
      </c>
      <c r="I73" s="44"/>
      <c r="J73" s="44"/>
      <c r="K73" s="44"/>
      <c r="L73" s="44"/>
      <c r="M73" s="44"/>
      <c r="N73" s="113"/>
      <c r="O73" s="44"/>
      <c r="P73" s="44"/>
    </row>
    <row r="74" spans="1:16" ht="48" customHeight="1" x14ac:dyDescent="0.25">
      <c r="A74" s="44"/>
      <c r="B74" s="44"/>
      <c r="C74" s="44"/>
      <c r="D74" s="44"/>
      <c r="E74" s="44"/>
      <c r="F74" s="44"/>
      <c r="G74" s="47" t="str">
        <f t="shared" si="2"/>
        <v/>
      </c>
      <c r="H74" s="47" t="str">
        <f>IF(G74="","",IF(G74&gt;='Ayarlar ve Listeler'!$B$11,"Kritik",IF(G74&gt;='Ayarlar ve Listeler'!$B$10,"Yüksek",IF(G74&gt;='Ayarlar ve Listeler'!$B$9,"Orta","Düşük"))))</f>
        <v/>
      </c>
      <c r="I74" s="44"/>
      <c r="J74" s="44"/>
      <c r="K74" s="44"/>
      <c r="L74" s="44"/>
      <c r="M74" s="44"/>
      <c r="N74" s="113"/>
      <c r="O74" s="44"/>
      <c r="P74" s="44"/>
    </row>
    <row r="75" spans="1:16" ht="48" customHeight="1" x14ac:dyDescent="0.25">
      <c r="A75" s="44"/>
      <c r="B75" s="44"/>
      <c r="C75" s="44"/>
      <c r="D75" s="44"/>
      <c r="E75" s="44"/>
      <c r="F75" s="44"/>
      <c r="G75" s="47" t="str">
        <f t="shared" si="2"/>
        <v/>
      </c>
      <c r="H75" s="47" t="str">
        <f>IF(G75="","",IF(G75&gt;='Ayarlar ve Listeler'!$B$11,"Kritik",IF(G75&gt;='Ayarlar ve Listeler'!$B$10,"Yüksek",IF(G75&gt;='Ayarlar ve Listeler'!$B$9,"Orta","Düşük"))))</f>
        <v/>
      </c>
      <c r="I75" s="44"/>
      <c r="J75" s="44"/>
      <c r="K75" s="44"/>
      <c r="L75" s="44"/>
      <c r="M75" s="44"/>
      <c r="N75" s="113"/>
      <c r="O75" s="44"/>
      <c r="P75" s="44"/>
    </row>
    <row r="76" spans="1:16" ht="48" customHeight="1" x14ac:dyDescent="0.25">
      <c r="A76" s="44"/>
      <c r="B76" s="44"/>
      <c r="C76" s="44"/>
      <c r="D76" s="44"/>
      <c r="E76" s="44"/>
      <c r="F76" s="44"/>
      <c r="G76" s="47" t="str">
        <f t="shared" si="2"/>
        <v/>
      </c>
      <c r="H76" s="47" t="str">
        <f>IF(G76="","",IF(G76&gt;='Ayarlar ve Listeler'!$B$11,"Kritik",IF(G76&gt;='Ayarlar ve Listeler'!$B$10,"Yüksek",IF(G76&gt;='Ayarlar ve Listeler'!$B$9,"Orta","Düşük"))))</f>
        <v/>
      </c>
      <c r="I76" s="44"/>
      <c r="J76" s="44"/>
      <c r="K76" s="44"/>
      <c r="L76" s="44"/>
      <c r="M76" s="44"/>
      <c r="N76" s="113"/>
      <c r="O76" s="44"/>
      <c r="P76" s="44"/>
    </row>
    <row r="77" spans="1:16" ht="48" customHeight="1" x14ac:dyDescent="0.25">
      <c r="A77" s="44"/>
      <c r="B77" s="44"/>
      <c r="C77" s="44"/>
      <c r="D77" s="44"/>
      <c r="E77" s="44"/>
      <c r="F77" s="44"/>
      <c r="G77" s="47" t="str">
        <f t="shared" si="2"/>
        <v/>
      </c>
      <c r="H77" s="47" t="str">
        <f>IF(G77="","",IF(G77&gt;='Ayarlar ve Listeler'!$B$11,"Kritik",IF(G77&gt;='Ayarlar ve Listeler'!$B$10,"Yüksek",IF(G77&gt;='Ayarlar ve Listeler'!$B$9,"Orta","Düşük"))))</f>
        <v/>
      </c>
      <c r="I77" s="44"/>
      <c r="J77" s="44"/>
      <c r="K77" s="44"/>
      <c r="L77" s="44"/>
      <c r="M77" s="44"/>
      <c r="N77" s="113"/>
      <c r="O77" s="44"/>
      <c r="P77" s="44"/>
    </row>
    <row r="78" spans="1:16" ht="48" customHeight="1" x14ac:dyDescent="0.25">
      <c r="A78" s="44"/>
      <c r="B78" s="44"/>
      <c r="C78" s="44"/>
      <c r="D78" s="44"/>
      <c r="E78" s="44"/>
      <c r="F78" s="44"/>
      <c r="G78" s="47" t="str">
        <f t="shared" si="2"/>
        <v/>
      </c>
      <c r="H78" s="47" t="str">
        <f>IF(G78="","",IF(G78&gt;='Ayarlar ve Listeler'!$B$11,"Kritik",IF(G78&gt;='Ayarlar ve Listeler'!$B$10,"Yüksek",IF(G78&gt;='Ayarlar ve Listeler'!$B$9,"Orta","Düşük"))))</f>
        <v/>
      </c>
      <c r="I78" s="44"/>
      <c r="J78" s="44"/>
      <c r="K78" s="44"/>
      <c r="L78" s="44"/>
      <c r="M78" s="44"/>
      <c r="N78" s="113"/>
      <c r="O78" s="44"/>
      <c r="P78" s="44"/>
    </row>
    <row r="79" spans="1:16" ht="48" customHeight="1" x14ac:dyDescent="0.25">
      <c r="A79" s="44"/>
      <c r="B79" s="44"/>
      <c r="C79" s="44"/>
      <c r="D79" s="44"/>
      <c r="E79" s="44"/>
      <c r="F79" s="44"/>
      <c r="G79" s="47" t="str">
        <f t="shared" si="2"/>
        <v/>
      </c>
      <c r="H79" s="47" t="str">
        <f>IF(G79="","",IF(G79&gt;='Ayarlar ve Listeler'!$B$11,"Kritik",IF(G79&gt;='Ayarlar ve Listeler'!$B$10,"Yüksek",IF(G79&gt;='Ayarlar ve Listeler'!$B$9,"Orta","Düşük"))))</f>
        <v/>
      </c>
      <c r="I79" s="44"/>
      <c r="J79" s="44"/>
      <c r="K79" s="44"/>
      <c r="L79" s="44"/>
      <c r="M79" s="44"/>
      <c r="N79" s="113"/>
      <c r="O79" s="44"/>
      <c r="P79" s="44"/>
    </row>
    <row r="80" spans="1:16" ht="48" customHeight="1" x14ac:dyDescent="0.25">
      <c r="A80" s="44"/>
      <c r="B80" s="44"/>
      <c r="C80" s="44"/>
      <c r="D80" s="44"/>
      <c r="E80" s="44"/>
      <c r="F80" s="44"/>
      <c r="G80" s="47" t="str">
        <f t="shared" si="2"/>
        <v/>
      </c>
      <c r="H80" s="47" t="str">
        <f>IF(G80="","",IF(G80&gt;='Ayarlar ve Listeler'!$B$11,"Kritik",IF(G80&gt;='Ayarlar ve Listeler'!$B$10,"Yüksek",IF(G80&gt;='Ayarlar ve Listeler'!$B$9,"Orta","Düşük"))))</f>
        <v/>
      </c>
      <c r="I80" s="44"/>
      <c r="J80" s="44"/>
      <c r="K80" s="44"/>
      <c r="L80" s="44"/>
      <c r="M80" s="44"/>
      <c r="N80" s="113"/>
      <c r="O80" s="44"/>
      <c r="P80" s="44"/>
    </row>
    <row r="81" spans="1:16" ht="48" customHeight="1" x14ac:dyDescent="0.25">
      <c r="A81" s="44"/>
      <c r="B81" s="44"/>
      <c r="C81" s="44"/>
      <c r="D81" s="44"/>
      <c r="E81" s="44"/>
      <c r="F81" s="44"/>
      <c r="G81" s="47" t="str">
        <f t="shared" si="2"/>
        <v/>
      </c>
      <c r="H81" s="47" t="str">
        <f>IF(G81="","",IF(G81&gt;='Ayarlar ve Listeler'!$B$11,"Kritik",IF(G81&gt;='Ayarlar ve Listeler'!$B$10,"Yüksek",IF(G81&gt;='Ayarlar ve Listeler'!$B$9,"Orta","Düşük"))))</f>
        <v/>
      </c>
      <c r="I81" s="44"/>
      <c r="J81" s="44"/>
      <c r="K81" s="44"/>
      <c r="L81" s="44"/>
      <c r="M81" s="44"/>
      <c r="N81" s="113"/>
      <c r="O81" s="44"/>
      <c r="P81" s="44"/>
    </row>
    <row r="82" spans="1:16" ht="48" customHeight="1" x14ac:dyDescent="0.25">
      <c r="A82" s="44"/>
      <c r="B82" s="44"/>
      <c r="C82" s="44"/>
      <c r="D82" s="44"/>
      <c r="E82" s="44"/>
      <c r="F82" s="44"/>
      <c r="G82" s="47" t="str">
        <f t="shared" si="2"/>
        <v/>
      </c>
      <c r="H82" s="47" t="str">
        <f>IF(G82="","",IF(G82&gt;='Ayarlar ve Listeler'!$B$11,"Kritik",IF(G82&gt;='Ayarlar ve Listeler'!$B$10,"Yüksek",IF(G82&gt;='Ayarlar ve Listeler'!$B$9,"Orta","Düşük"))))</f>
        <v/>
      </c>
      <c r="I82" s="44"/>
      <c r="J82" s="44"/>
      <c r="K82" s="44"/>
      <c r="L82" s="44"/>
      <c r="M82" s="44"/>
      <c r="N82" s="113"/>
      <c r="O82" s="44"/>
      <c r="P82" s="44"/>
    </row>
    <row r="83" spans="1:16" ht="48" customHeight="1" x14ac:dyDescent="0.25">
      <c r="A83" s="44"/>
      <c r="B83" s="44"/>
      <c r="C83" s="44"/>
      <c r="D83" s="44"/>
      <c r="E83" s="44"/>
      <c r="F83" s="44"/>
      <c r="G83" s="47" t="str">
        <f t="shared" si="2"/>
        <v/>
      </c>
      <c r="H83" s="47" t="str">
        <f>IF(G83="","",IF(G83&gt;='Ayarlar ve Listeler'!$B$11,"Kritik",IF(G83&gt;='Ayarlar ve Listeler'!$B$10,"Yüksek",IF(G83&gt;='Ayarlar ve Listeler'!$B$9,"Orta","Düşük"))))</f>
        <v/>
      </c>
      <c r="I83" s="44"/>
      <c r="J83" s="44"/>
      <c r="K83" s="44"/>
      <c r="L83" s="44"/>
      <c r="M83" s="44"/>
      <c r="N83" s="113"/>
      <c r="O83" s="44"/>
      <c r="P83" s="44"/>
    </row>
    <row r="84" spans="1:16" ht="48" customHeight="1" x14ac:dyDescent="0.25">
      <c r="A84" s="44"/>
      <c r="B84" s="44"/>
      <c r="C84" s="44"/>
      <c r="D84" s="44"/>
      <c r="E84" s="44"/>
      <c r="F84" s="44"/>
      <c r="G84" s="47" t="str">
        <f t="shared" si="2"/>
        <v/>
      </c>
      <c r="H84" s="47" t="str">
        <f>IF(G84="","",IF(G84&gt;='Ayarlar ve Listeler'!$B$11,"Kritik",IF(G84&gt;='Ayarlar ve Listeler'!$B$10,"Yüksek",IF(G84&gt;='Ayarlar ve Listeler'!$B$9,"Orta","Düşük"))))</f>
        <v/>
      </c>
      <c r="I84" s="44"/>
      <c r="J84" s="44"/>
      <c r="K84" s="44"/>
      <c r="L84" s="44"/>
      <c r="M84" s="44"/>
      <c r="N84" s="113"/>
      <c r="O84" s="44"/>
      <c r="P84" s="44"/>
    </row>
    <row r="85" spans="1:16" ht="48" customHeight="1" x14ac:dyDescent="0.25">
      <c r="A85" s="44"/>
      <c r="B85" s="44"/>
      <c r="C85" s="44"/>
      <c r="D85" s="44"/>
      <c r="E85" s="44"/>
      <c r="F85" s="44"/>
      <c r="G85" s="47" t="str">
        <f t="shared" si="2"/>
        <v/>
      </c>
      <c r="H85" s="47" t="str">
        <f>IF(G85="","",IF(G85&gt;='Ayarlar ve Listeler'!$B$11,"Kritik",IF(G85&gt;='Ayarlar ve Listeler'!$B$10,"Yüksek",IF(G85&gt;='Ayarlar ve Listeler'!$B$9,"Orta","Düşük"))))</f>
        <v/>
      </c>
      <c r="I85" s="44"/>
      <c r="J85" s="44"/>
      <c r="K85" s="44"/>
      <c r="L85" s="44"/>
      <c r="M85" s="44"/>
      <c r="N85" s="113"/>
      <c r="O85" s="44"/>
      <c r="P85" s="44"/>
    </row>
    <row r="86" spans="1:16" ht="48" customHeight="1" x14ac:dyDescent="0.25">
      <c r="A86" s="44"/>
      <c r="B86" s="44"/>
      <c r="C86" s="44"/>
      <c r="D86" s="44"/>
      <c r="E86" s="44"/>
      <c r="F86" s="44"/>
      <c r="G86" s="47" t="str">
        <f t="shared" si="2"/>
        <v/>
      </c>
      <c r="H86" s="47" t="str">
        <f>IF(G86="","",IF(G86&gt;='Ayarlar ve Listeler'!$B$11,"Kritik",IF(G86&gt;='Ayarlar ve Listeler'!$B$10,"Yüksek",IF(G86&gt;='Ayarlar ve Listeler'!$B$9,"Orta","Düşük"))))</f>
        <v/>
      </c>
      <c r="I86" s="44"/>
      <c r="J86" s="44"/>
      <c r="K86" s="44"/>
      <c r="L86" s="44"/>
      <c r="M86" s="44"/>
      <c r="N86" s="113"/>
      <c r="O86" s="44"/>
      <c r="P86" s="44"/>
    </row>
    <row r="87" spans="1:16" ht="48" customHeight="1" x14ac:dyDescent="0.25">
      <c r="A87" s="44"/>
      <c r="B87" s="44"/>
      <c r="C87" s="44"/>
      <c r="D87" s="44"/>
      <c r="E87" s="44"/>
      <c r="F87" s="44"/>
      <c r="G87" s="47" t="str">
        <f t="shared" si="2"/>
        <v/>
      </c>
      <c r="H87" s="47" t="str">
        <f>IF(G87="","",IF(G87&gt;='Ayarlar ve Listeler'!$B$11,"Kritik",IF(G87&gt;='Ayarlar ve Listeler'!$B$10,"Yüksek",IF(G87&gt;='Ayarlar ve Listeler'!$B$9,"Orta","Düşük"))))</f>
        <v/>
      </c>
      <c r="I87" s="44"/>
      <c r="J87" s="44"/>
      <c r="K87" s="44"/>
      <c r="L87" s="44"/>
      <c r="M87" s="44"/>
      <c r="N87" s="113"/>
      <c r="O87" s="44"/>
      <c r="P87" s="44"/>
    </row>
    <row r="88" spans="1:16" ht="48" customHeight="1" x14ac:dyDescent="0.25">
      <c r="A88" s="44"/>
      <c r="B88" s="44"/>
      <c r="C88" s="44"/>
      <c r="D88" s="44"/>
      <c r="E88" s="44"/>
      <c r="F88" s="44"/>
      <c r="G88" s="47" t="str">
        <f t="shared" si="2"/>
        <v/>
      </c>
      <c r="H88" s="47" t="str">
        <f>IF(G88="","",IF(G88&gt;='Ayarlar ve Listeler'!$B$11,"Kritik",IF(G88&gt;='Ayarlar ve Listeler'!$B$10,"Yüksek",IF(G88&gt;='Ayarlar ve Listeler'!$B$9,"Orta","Düşük"))))</f>
        <v/>
      </c>
      <c r="I88" s="44"/>
      <c r="J88" s="44"/>
      <c r="K88" s="44"/>
      <c r="L88" s="44"/>
      <c r="M88" s="44"/>
      <c r="N88" s="113"/>
      <c r="O88" s="44"/>
      <c r="P88" s="44"/>
    </row>
    <row r="89" spans="1:16" ht="48" customHeight="1" x14ac:dyDescent="0.25">
      <c r="A89" s="44"/>
      <c r="B89" s="44"/>
      <c r="C89" s="44"/>
      <c r="D89" s="44"/>
      <c r="E89" s="44"/>
      <c r="F89" s="44"/>
      <c r="G89" s="47" t="str">
        <f t="shared" si="2"/>
        <v/>
      </c>
      <c r="H89" s="47" t="str">
        <f>IF(G89="","",IF(G89&gt;='Ayarlar ve Listeler'!$B$11,"Kritik",IF(G89&gt;='Ayarlar ve Listeler'!$B$10,"Yüksek",IF(G89&gt;='Ayarlar ve Listeler'!$B$9,"Orta","Düşük"))))</f>
        <v/>
      </c>
      <c r="I89" s="44"/>
      <c r="J89" s="44"/>
      <c r="K89" s="44"/>
      <c r="L89" s="44"/>
      <c r="M89" s="44"/>
      <c r="N89" s="113"/>
      <c r="O89" s="44"/>
      <c r="P89" s="44"/>
    </row>
    <row r="90" spans="1:16" ht="48" customHeight="1" x14ac:dyDescent="0.25">
      <c r="A90" s="44"/>
      <c r="B90" s="44"/>
      <c r="C90" s="44"/>
      <c r="D90" s="44"/>
      <c r="E90" s="44"/>
      <c r="F90" s="44"/>
      <c r="G90" s="47" t="str">
        <f t="shared" si="2"/>
        <v/>
      </c>
      <c r="H90" s="47" t="str">
        <f>IF(G90="","",IF(G90&gt;='Ayarlar ve Listeler'!$B$11,"Kritik",IF(G90&gt;='Ayarlar ve Listeler'!$B$10,"Yüksek",IF(G90&gt;='Ayarlar ve Listeler'!$B$9,"Orta","Düşük"))))</f>
        <v/>
      </c>
      <c r="I90" s="44"/>
      <c r="J90" s="44"/>
      <c r="K90" s="44"/>
      <c r="L90" s="44"/>
      <c r="M90" s="44"/>
      <c r="N90" s="113"/>
      <c r="O90" s="44"/>
      <c r="P90" s="44"/>
    </row>
    <row r="91" spans="1:16" ht="48" customHeight="1" x14ac:dyDescent="0.25">
      <c r="A91" s="44"/>
      <c r="B91" s="44"/>
      <c r="C91" s="44"/>
      <c r="D91" s="44"/>
      <c r="E91" s="44"/>
      <c r="F91" s="44"/>
      <c r="G91" s="47" t="str">
        <f t="shared" si="2"/>
        <v/>
      </c>
      <c r="H91" s="47" t="str">
        <f>IF(G91="","",IF(G91&gt;='Ayarlar ve Listeler'!$B$11,"Kritik",IF(G91&gt;='Ayarlar ve Listeler'!$B$10,"Yüksek",IF(G91&gt;='Ayarlar ve Listeler'!$B$9,"Orta","Düşük"))))</f>
        <v/>
      </c>
      <c r="I91" s="44"/>
      <c r="J91" s="44"/>
      <c r="K91" s="44"/>
      <c r="L91" s="44"/>
      <c r="M91" s="44"/>
      <c r="N91" s="113"/>
      <c r="O91" s="44"/>
      <c r="P91" s="44"/>
    </row>
    <row r="92" spans="1:16" ht="48" customHeight="1" x14ac:dyDescent="0.25">
      <c r="A92" s="44"/>
      <c r="B92" s="44"/>
      <c r="C92" s="44"/>
      <c r="D92" s="44"/>
      <c r="E92" s="44"/>
      <c r="F92" s="44"/>
      <c r="G92" s="47" t="str">
        <f t="shared" si="2"/>
        <v/>
      </c>
      <c r="H92" s="47" t="str">
        <f>IF(G92="","",IF(G92&gt;='Ayarlar ve Listeler'!$B$11,"Kritik",IF(G92&gt;='Ayarlar ve Listeler'!$B$10,"Yüksek",IF(G92&gt;='Ayarlar ve Listeler'!$B$9,"Orta","Düşük"))))</f>
        <v/>
      </c>
      <c r="I92" s="44"/>
      <c r="J92" s="44"/>
      <c r="K92" s="44"/>
      <c r="L92" s="44"/>
      <c r="M92" s="44"/>
      <c r="N92" s="113"/>
      <c r="O92" s="44"/>
      <c r="P92" s="44"/>
    </row>
    <row r="93" spans="1:16" ht="48" customHeight="1" x14ac:dyDescent="0.25">
      <c r="A93" s="44"/>
      <c r="B93" s="44"/>
      <c r="C93" s="44"/>
      <c r="D93" s="44"/>
      <c r="E93" s="44"/>
      <c r="F93" s="44"/>
      <c r="G93" s="47" t="str">
        <f t="shared" si="2"/>
        <v/>
      </c>
      <c r="H93" s="47" t="str">
        <f>IF(G93="","",IF(G93&gt;='Ayarlar ve Listeler'!$B$11,"Kritik",IF(G93&gt;='Ayarlar ve Listeler'!$B$10,"Yüksek",IF(G93&gt;='Ayarlar ve Listeler'!$B$9,"Orta","Düşük"))))</f>
        <v/>
      </c>
      <c r="I93" s="44"/>
      <c r="J93" s="44"/>
      <c r="K93" s="44"/>
      <c r="L93" s="44"/>
      <c r="M93" s="44"/>
      <c r="N93" s="113"/>
      <c r="O93" s="44"/>
      <c r="P93" s="44"/>
    </row>
    <row r="94" spans="1:16" ht="48" customHeight="1" x14ac:dyDescent="0.25">
      <c r="A94" s="44"/>
      <c r="B94" s="44"/>
      <c r="C94" s="44"/>
      <c r="D94" s="44"/>
      <c r="E94" s="44"/>
      <c r="F94" s="44"/>
      <c r="G94" s="47" t="str">
        <f t="shared" si="2"/>
        <v/>
      </c>
      <c r="H94" s="47" t="str">
        <f>IF(G94="","",IF(G94&gt;='Ayarlar ve Listeler'!$B$11,"Kritik",IF(G94&gt;='Ayarlar ve Listeler'!$B$10,"Yüksek",IF(G94&gt;='Ayarlar ve Listeler'!$B$9,"Orta","Düşük"))))</f>
        <v/>
      </c>
      <c r="I94" s="44"/>
      <c r="J94" s="44"/>
      <c r="K94" s="44"/>
      <c r="L94" s="44"/>
      <c r="M94" s="44"/>
      <c r="N94" s="113"/>
      <c r="O94" s="44"/>
      <c r="P94" s="44"/>
    </row>
    <row r="95" spans="1:16" ht="48" customHeight="1" x14ac:dyDescent="0.25">
      <c r="A95" s="44"/>
      <c r="B95" s="44"/>
      <c r="C95" s="44"/>
      <c r="D95" s="44"/>
      <c r="E95" s="44"/>
      <c r="F95" s="44"/>
      <c r="G95" s="47" t="str">
        <f t="shared" si="2"/>
        <v/>
      </c>
      <c r="H95" s="47" t="str">
        <f>IF(G95="","",IF(G95&gt;='Ayarlar ve Listeler'!$B$11,"Kritik",IF(G95&gt;='Ayarlar ve Listeler'!$B$10,"Yüksek",IF(G95&gt;='Ayarlar ve Listeler'!$B$9,"Orta","Düşük"))))</f>
        <v/>
      </c>
      <c r="I95" s="44"/>
      <c r="J95" s="44"/>
      <c r="K95" s="44"/>
      <c r="L95" s="44"/>
      <c r="M95" s="44"/>
      <c r="N95" s="113"/>
      <c r="O95" s="44"/>
      <c r="P95" s="44"/>
    </row>
    <row r="96" spans="1:16" ht="48" customHeight="1" x14ac:dyDescent="0.25">
      <c r="A96" s="44"/>
      <c r="B96" s="44"/>
      <c r="C96" s="44"/>
      <c r="D96" s="44"/>
      <c r="E96" s="44"/>
      <c r="F96" s="44"/>
      <c r="G96" s="47" t="str">
        <f t="shared" si="2"/>
        <v/>
      </c>
      <c r="H96" s="47" t="str">
        <f>IF(G96="","",IF(G96&gt;='Ayarlar ve Listeler'!$B$11,"Kritik",IF(G96&gt;='Ayarlar ve Listeler'!$B$10,"Yüksek",IF(G96&gt;='Ayarlar ve Listeler'!$B$9,"Orta","Düşük"))))</f>
        <v/>
      </c>
      <c r="I96" s="44"/>
      <c r="J96" s="44"/>
      <c r="K96" s="44"/>
      <c r="L96" s="44"/>
      <c r="M96" s="44"/>
      <c r="N96" s="113"/>
      <c r="O96" s="44"/>
      <c r="P96" s="44"/>
    </row>
    <row r="97" spans="1:16" ht="48" customHeight="1" x14ac:dyDescent="0.25">
      <c r="A97" s="44"/>
      <c r="B97" s="44"/>
      <c r="C97" s="44"/>
      <c r="D97" s="44"/>
      <c r="E97" s="44"/>
      <c r="F97" s="44"/>
      <c r="G97" s="47" t="str">
        <f t="shared" si="2"/>
        <v/>
      </c>
      <c r="H97" s="47" t="str">
        <f>IF(G97="","",IF(G97&gt;='Ayarlar ve Listeler'!$B$11,"Kritik",IF(G97&gt;='Ayarlar ve Listeler'!$B$10,"Yüksek",IF(G97&gt;='Ayarlar ve Listeler'!$B$9,"Orta","Düşük"))))</f>
        <v/>
      </c>
      <c r="I97" s="44"/>
      <c r="J97" s="44"/>
      <c r="K97" s="44"/>
      <c r="L97" s="44"/>
      <c r="M97" s="44"/>
      <c r="N97" s="113"/>
      <c r="O97" s="44"/>
      <c r="P97" s="44"/>
    </row>
    <row r="98" spans="1:16" ht="48" customHeight="1" x14ac:dyDescent="0.25">
      <c r="A98" s="44"/>
      <c r="B98" s="44"/>
      <c r="C98" s="44"/>
      <c r="D98" s="44"/>
      <c r="E98" s="44"/>
      <c r="F98" s="44"/>
      <c r="G98" s="47" t="str">
        <f t="shared" si="2"/>
        <v/>
      </c>
      <c r="H98" s="47" t="str">
        <f>IF(G98="","",IF(G98&gt;='Ayarlar ve Listeler'!$B$11,"Kritik",IF(G98&gt;='Ayarlar ve Listeler'!$B$10,"Yüksek",IF(G98&gt;='Ayarlar ve Listeler'!$B$9,"Orta","Düşük"))))</f>
        <v/>
      </c>
      <c r="I98" s="44"/>
      <c r="J98" s="44"/>
      <c r="K98" s="44"/>
      <c r="L98" s="44"/>
      <c r="M98" s="44"/>
      <c r="N98" s="113"/>
      <c r="O98" s="44"/>
      <c r="P98" s="44"/>
    </row>
    <row r="99" spans="1:16" ht="48" customHeight="1" x14ac:dyDescent="0.25">
      <c r="A99" s="44"/>
      <c r="B99" s="44"/>
      <c r="C99" s="44"/>
      <c r="D99" s="44"/>
      <c r="E99" s="44"/>
      <c r="F99" s="44"/>
      <c r="G99" s="47" t="str">
        <f t="shared" si="2"/>
        <v/>
      </c>
      <c r="H99" s="47" t="str">
        <f>IF(G99="","",IF(G99&gt;='Ayarlar ve Listeler'!$B$11,"Kritik",IF(G99&gt;='Ayarlar ve Listeler'!$B$10,"Yüksek",IF(G99&gt;='Ayarlar ve Listeler'!$B$9,"Orta","Düşük"))))</f>
        <v/>
      </c>
      <c r="I99" s="44"/>
      <c r="J99" s="44"/>
      <c r="K99" s="44"/>
      <c r="L99" s="44"/>
      <c r="M99" s="44"/>
      <c r="N99" s="113"/>
      <c r="O99" s="44"/>
      <c r="P99" s="44"/>
    </row>
    <row r="100" spans="1:16" ht="48" customHeight="1" x14ac:dyDescent="0.25">
      <c r="A100" s="44"/>
      <c r="B100" s="44"/>
      <c r="C100" s="44"/>
      <c r="D100" s="44"/>
      <c r="E100" s="44"/>
      <c r="F100" s="44"/>
      <c r="G100" s="47" t="str">
        <f t="shared" si="2"/>
        <v/>
      </c>
      <c r="H100" s="47" t="str">
        <f>IF(G100="","",IF(G100&gt;='Ayarlar ve Listeler'!$B$11,"Kritik",IF(G100&gt;='Ayarlar ve Listeler'!$B$10,"Yüksek",IF(G100&gt;='Ayarlar ve Listeler'!$B$9,"Orta","Düşük"))))</f>
        <v/>
      </c>
      <c r="I100" s="44"/>
      <c r="J100" s="44"/>
      <c r="K100" s="44"/>
      <c r="L100" s="44"/>
      <c r="M100" s="44"/>
      <c r="N100" s="113"/>
      <c r="O100" s="44"/>
      <c r="P100" s="44"/>
    </row>
    <row r="101" spans="1:16" ht="48" customHeight="1" x14ac:dyDescent="0.25">
      <c r="A101" s="44"/>
      <c r="B101" s="44"/>
      <c r="C101" s="44"/>
      <c r="D101" s="44"/>
      <c r="E101" s="44"/>
      <c r="F101" s="44"/>
      <c r="G101" s="47" t="str">
        <f t="shared" si="2"/>
        <v/>
      </c>
      <c r="H101" s="47" t="str">
        <f>IF(G101="","",IF(G101&gt;='Ayarlar ve Listeler'!$B$11,"Kritik",IF(G101&gt;='Ayarlar ve Listeler'!$B$10,"Yüksek",IF(G101&gt;='Ayarlar ve Listeler'!$B$9,"Orta","Düşük"))))</f>
        <v/>
      </c>
      <c r="I101" s="44"/>
      <c r="J101" s="44"/>
      <c r="K101" s="44"/>
      <c r="L101" s="44"/>
      <c r="M101" s="44"/>
      <c r="N101" s="113"/>
      <c r="O101" s="44"/>
      <c r="P101" s="44"/>
    </row>
    <row r="102" spans="1:16" ht="48" customHeight="1" x14ac:dyDescent="0.25">
      <c r="A102" s="44"/>
      <c r="B102" s="44"/>
      <c r="C102" s="44"/>
      <c r="D102" s="44"/>
      <c r="E102" s="44"/>
      <c r="F102" s="44"/>
      <c r="G102" s="47" t="str">
        <f t="shared" ref="G102:G133" si="3">IF(OR(E102="",F102=""),"",E102*F102)</f>
        <v/>
      </c>
      <c r="H102" s="47" t="str">
        <f>IF(G102="","",IF(G102&gt;='Ayarlar ve Listeler'!$B$11,"Kritik",IF(G102&gt;='Ayarlar ve Listeler'!$B$10,"Yüksek",IF(G102&gt;='Ayarlar ve Listeler'!$B$9,"Orta","Düşük"))))</f>
        <v/>
      </c>
      <c r="I102" s="44"/>
      <c r="J102" s="44"/>
      <c r="K102" s="44"/>
      <c r="L102" s="44"/>
      <c r="M102" s="44"/>
      <c r="N102" s="113"/>
      <c r="O102" s="44"/>
      <c r="P102" s="44"/>
    </row>
    <row r="103" spans="1:16" ht="48" customHeight="1" x14ac:dyDescent="0.25">
      <c r="A103" s="44"/>
      <c r="B103" s="44"/>
      <c r="C103" s="44"/>
      <c r="D103" s="44"/>
      <c r="E103" s="44"/>
      <c r="F103" s="44"/>
      <c r="G103" s="47" t="str">
        <f t="shared" si="3"/>
        <v/>
      </c>
      <c r="H103" s="47" t="str">
        <f>IF(G103="","",IF(G103&gt;='Ayarlar ve Listeler'!$B$11,"Kritik",IF(G103&gt;='Ayarlar ve Listeler'!$B$10,"Yüksek",IF(G103&gt;='Ayarlar ve Listeler'!$B$9,"Orta","Düşük"))))</f>
        <v/>
      </c>
      <c r="I103" s="44"/>
      <c r="J103" s="44"/>
      <c r="K103" s="44"/>
      <c r="L103" s="44"/>
      <c r="M103" s="44"/>
      <c r="N103" s="113"/>
      <c r="O103" s="44"/>
      <c r="P103" s="44"/>
    </row>
    <row r="104" spans="1:16" ht="48" customHeight="1" x14ac:dyDescent="0.25">
      <c r="A104" s="44"/>
      <c r="B104" s="44"/>
      <c r="C104" s="44"/>
      <c r="D104" s="44"/>
      <c r="E104" s="44"/>
      <c r="F104" s="44"/>
      <c r="G104" s="47" t="str">
        <f t="shared" si="3"/>
        <v/>
      </c>
      <c r="H104" s="47" t="str">
        <f>IF(G104="","",IF(G104&gt;='Ayarlar ve Listeler'!$B$11,"Kritik",IF(G104&gt;='Ayarlar ve Listeler'!$B$10,"Yüksek",IF(G104&gt;='Ayarlar ve Listeler'!$B$9,"Orta","Düşük"))))</f>
        <v/>
      </c>
      <c r="I104" s="44"/>
      <c r="J104" s="44"/>
      <c r="K104" s="44"/>
      <c r="L104" s="44"/>
      <c r="M104" s="44"/>
      <c r="N104" s="113"/>
      <c r="O104" s="44"/>
      <c r="P104" s="44"/>
    </row>
    <row r="105" spans="1:16" ht="48" customHeight="1" x14ac:dyDescent="0.25">
      <c r="A105" s="44"/>
      <c r="B105" s="44"/>
      <c r="C105" s="44"/>
      <c r="D105" s="44"/>
      <c r="E105" s="44"/>
      <c r="F105" s="44"/>
      <c r="G105" s="47" t="str">
        <f t="shared" si="3"/>
        <v/>
      </c>
      <c r="H105" s="47" t="str">
        <f>IF(G105="","",IF(G105&gt;='Ayarlar ve Listeler'!$B$11,"Kritik",IF(G105&gt;='Ayarlar ve Listeler'!$B$10,"Yüksek",IF(G105&gt;='Ayarlar ve Listeler'!$B$9,"Orta","Düşük"))))</f>
        <v/>
      </c>
      <c r="I105" s="44"/>
      <c r="J105" s="44"/>
      <c r="K105" s="44"/>
      <c r="L105" s="44"/>
      <c r="M105" s="44"/>
      <c r="N105" s="113"/>
      <c r="O105" s="44"/>
      <c r="P105" s="44"/>
    </row>
    <row r="106" spans="1:16" ht="48" customHeight="1" x14ac:dyDescent="0.25">
      <c r="A106" s="44"/>
      <c r="B106" s="44"/>
      <c r="C106" s="44"/>
      <c r="D106" s="44"/>
      <c r="E106" s="44"/>
      <c r="F106" s="44"/>
      <c r="G106" s="47" t="str">
        <f t="shared" si="3"/>
        <v/>
      </c>
      <c r="H106" s="47" t="str">
        <f>IF(G106="","",IF(G106&gt;='Ayarlar ve Listeler'!$B$11,"Kritik",IF(G106&gt;='Ayarlar ve Listeler'!$B$10,"Yüksek",IF(G106&gt;='Ayarlar ve Listeler'!$B$9,"Orta","Düşük"))))</f>
        <v/>
      </c>
      <c r="I106" s="44"/>
      <c r="J106" s="44"/>
      <c r="K106" s="44"/>
      <c r="L106" s="44"/>
      <c r="M106" s="44"/>
      <c r="N106" s="113"/>
      <c r="O106" s="44"/>
      <c r="P106" s="44"/>
    </row>
    <row r="107" spans="1:16" ht="48" customHeight="1" x14ac:dyDescent="0.25">
      <c r="A107" s="44"/>
      <c r="B107" s="44"/>
      <c r="C107" s="44"/>
      <c r="D107" s="44"/>
      <c r="E107" s="44"/>
      <c r="F107" s="44"/>
      <c r="G107" s="47" t="str">
        <f t="shared" si="3"/>
        <v/>
      </c>
      <c r="H107" s="47" t="str">
        <f>IF(G107="","",IF(G107&gt;='Ayarlar ve Listeler'!$B$11,"Kritik",IF(G107&gt;='Ayarlar ve Listeler'!$B$10,"Yüksek",IF(G107&gt;='Ayarlar ve Listeler'!$B$9,"Orta","Düşük"))))</f>
        <v/>
      </c>
      <c r="I107" s="44"/>
      <c r="J107" s="44"/>
      <c r="K107" s="44"/>
      <c r="L107" s="44"/>
      <c r="M107" s="44"/>
      <c r="N107" s="113"/>
      <c r="O107" s="44"/>
      <c r="P107" s="44"/>
    </row>
    <row r="108" spans="1:16" ht="48" customHeight="1" x14ac:dyDescent="0.25">
      <c r="A108" s="44"/>
      <c r="B108" s="44"/>
      <c r="C108" s="44"/>
      <c r="D108" s="44"/>
      <c r="E108" s="44"/>
      <c r="F108" s="44"/>
      <c r="G108" s="47" t="str">
        <f t="shared" si="3"/>
        <v/>
      </c>
      <c r="H108" s="47" t="str">
        <f>IF(G108="","",IF(G108&gt;='Ayarlar ve Listeler'!$B$11,"Kritik",IF(G108&gt;='Ayarlar ve Listeler'!$B$10,"Yüksek",IF(G108&gt;='Ayarlar ve Listeler'!$B$9,"Orta","Düşük"))))</f>
        <v/>
      </c>
      <c r="I108" s="44"/>
      <c r="J108" s="44"/>
      <c r="K108" s="44"/>
      <c r="L108" s="44"/>
      <c r="M108" s="44"/>
      <c r="N108" s="113"/>
      <c r="O108" s="44"/>
      <c r="P108" s="44"/>
    </row>
    <row r="109" spans="1:16" ht="48" customHeight="1" x14ac:dyDescent="0.25">
      <c r="A109" s="44"/>
      <c r="B109" s="44"/>
      <c r="C109" s="44"/>
      <c r="D109" s="44"/>
      <c r="E109" s="44"/>
      <c r="F109" s="44"/>
      <c r="G109" s="47" t="str">
        <f t="shared" si="3"/>
        <v/>
      </c>
      <c r="H109" s="47" t="str">
        <f>IF(G109="","",IF(G109&gt;='Ayarlar ve Listeler'!$B$11,"Kritik",IF(G109&gt;='Ayarlar ve Listeler'!$B$10,"Yüksek",IF(G109&gt;='Ayarlar ve Listeler'!$B$9,"Orta","Düşük"))))</f>
        <v/>
      </c>
      <c r="I109" s="44"/>
      <c r="J109" s="44"/>
      <c r="K109" s="44"/>
      <c r="L109" s="44"/>
      <c r="M109" s="44"/>
      <c r="N109" s="113"/>
      <c r="O109" s="44"/>
      <c r="P109" s="44"/>
    </row>
    <row r="110" spans="1:16" ht="48" customHeight="1" x14ac:dyDescent="0.25">
      <c r="A110" s="44"/>
      <c r="B110" s="44"/>
      <c r="C110" s="44"/>
      <c r="D110" s="44"/>
      <c r="E110" s="44"/>
      <c r="F110" s="44"/>
      <c r="G110" s="47" t="str">
        <f t="shared" si="3"/>
        <v/>
      </c>
      <c r="H110" s="47" t="str">
        <f>IF(G110="","",IF(G110&gt;='Ayarlar ve Listeler'!$B$11,"Kritik",IF(G110&gt;='Ayarlar ve Listeler'!$B$10,"Yüksek",IF(G110&gt;='Ayarlar ve Listeler'!$B$9,"Orta","Düşük"))))</f>
        <v/>
      </c>
      <c r="I110" s="44"/>
      <c r="J110" s="44"/>
      <c r="K110" s="44"/>
      <c r="L110" s="44"/>
      <c r="M110" s="44"/>
      <c r="N110" s="113"/>
      <c r="O110" s="44"/>
      <c r="P110" s="44"/>
    </row>
    <row r="111" spans="1:16" ht="48" customHeight="1" x14ac:dyDescent="0.25">
      <c r="A111" s="44"/>
      <c r="B111" s="44"/>
      <c r="C111" s="44"/>
      <c r="D111" s="44"/>
      <c r="E111" s="44"/>
      <c r="F111" s="44"/>
      <c r="G111" s="47" t="str">
        <f t="shared" si="3"/>
        <v/>
      </c>
      <c r="H111" s="47" t="str">
        <f>IF(G111="","",IF(G111&gt;='Ayarlar ve Listeler'!$B$11,"Kritik",IF(G111&gt;='Ayarlar ve Listeler'!$B$10,"Yüksek",IF(G111&gt;='Ayarlar ve Listeler'!$B$9,"Orta","Düşük"))))</f>
        <v/>
      </c>
      <c r="I111" s="44"/>
      <c r="J111" s="44"/>
      <c r="K111" s="44"/>
      <c r="L111" s="44"/>
      <c r="M111" s="44"/>
      <c r="N111" s="113"/>
      <c r="O111" s="44"/>
      <c r="P111" s="44"/>
    </row>
    <row r="112" spans="1:16" ht="48" customHeight="1" x14ac:dyDescent="0.25">
      <c r="A112" s="44"/>
      <c r="B112" s="44"/>
      <c r="C112" s="44"/>
      <c r="D112" s="44"/>
      <c r="E112" s="44"/>
      <c r="F112" s="44"/>
      <c r="G112" s="47" t="str">
        <f t="shared" si="3"/>
        <v/>
      </c>
      <c r="H112" s="47" t="str">
        <f>IF(G112="","",IF(G112&gt;='Ayarlar ve Listeler'!$B$11,"Kritik",IF(G112&gt;='Ayarlar ve Listeler'!$B$10,"Yüksek",IF(G112&gt;='Ayarlar ve Listeler'!$B$9,"Orta","Düşük"))))</f>
        <v/>
      </c>
      <c r="I112" s="44"/>
      <c r="J112" s="44"/>
      <c r="K112" s="44"/>
      <c r="L112" s="44"/>
      <c r="M112" s="44"/>
      <c r="N112" s="113"/>
      <c r="O112" s="44"/>
      <c r="P112" s="44"/>
    </row>
    <row r="113" spans="1:16" ht="48" customHeight="1" x14ac:dyDescent="0.25">
      <c r="A113" s="44"/>
      <c r="B113" s="44"/>
      <c r="C113" s="44"/>
      <c r="D113" s="44"/>
      <c r="E113" s="44"/>
      <c r="F113" s="44"/>
      <c r="G113" s="47" t="str">
        <f t="shared" si="3"/>
        <v/>
      </c>
      <c r="H113" s="47" t="str">
        <f>IF(G113="","",IF(G113&gt;='Ayarlar ve Listeler'!$B$11,"Kritik",IF(G113&gt;='Ayarlar ve Listeler'!$B$10,"Yüksek",IF(G113&gt;='Ayarlar ve Listeler'!$B$9,"Orta","Düşük"))))</f>
        <v/>
      </c>
      <c r="I113" s="44"/>
      <c r="J113" s="44"/>
      <c r="K113" s="44"/>
      <c r="L113" s="44"/>
      <c r="M113" s="44"/>
      <c r="N113" s="113"/>
      <c r="O113" s="44"/>
      <c r="P113" s="44"/>
    </row>
    <row r="114" spans="1:16" ht="48" customHeight="1" x14ac:dyDescent="0.25">
      <c r="A114" s="44"/>
      <c r="B114" s="44"/>
      <c r="C114" s="44"/>
      <c r="D114" s="44"/>
      <c r="E114" s="44"/>
      <c r="F114" s="44"/>
      <c r="G114" s="47" t="str">
        <f t="shared" si="3"/>
        <v/>
      </c>
      <c r="H114" s="47" t="str">
        <f>IF(G114="","",IF(G114&gt;='Ayarlar ve Listeler'!$B$11,"Kritik",IF(G114&gt;='Ayarlar ve Listeler'!$B$10,"Yüksek",IF(G114&gt;='Ayarlar ve Listeler'!$B$9,"Orta","Düşük"))))</f>
        <v/>
      </c>
      <c r="I114" s="44"/>
      <c r="J114" s="44"/>
      <c r="K114" s="44"/>
      <c r="L114" s="44"/>
      <c r="M114" s="44"/>
      <c r="N114" s="113"/>
      <c r="O114" s="44"/>
      <c r="P114" s="44"/>
    </row>
    <row r="115" spans="1:16" ht="48" customHeight="1" x14ac:dyDescent="0.25">
      <c r="A115" s="44"/>
      <c r="B115" s="44"/>
      <c r="C115" s="44"/>
      <c r="D115" s="44"/>
      <c r="E115" s="44"/>
      <c r="F115" s="44"/>
      <c r="G115" s="47" t="str">
        <f t="shared" si="3"/>
        <v/>
      </c>
      <c r="H115" s="47" t="str">
        <f>IF(G115="","",IF(G115&gt;='Ayarlar ve Listeler'!$B$11,"Kritik",IF(G115&gt;='Ayarlar ve Listeler'!$B$10,"Yüksek",IF(G115&gt;='Ayarlar ve Listeler'!$B$9,"Orta","Düşük"))))</f>
        <v/>
      </c>
      <c r="I115" s="44"/>
      <c r="J115" s="44"/>
      <c r="K115" s="44"/>
      <c r="L115" s="44"/>
      <c r="M115" s="44"/>
      <c r="N115" s="113"/>
      <c r="O115" s="44"/>
      <c r="P115" s="44"/>
    </row>
    <row r="116" spans="1:16" ht="48" customHeight="1" x14ac:dyDescent="0.25">
      <c r="A116" s="44"/>
      <c r="B116" s="44"/>
      <c r="C116" s="44"/>
      <c r="D116" s="44"/>
      <c r="E116" s="44"/>
      <c r="F116" s="44"/>
      <c r="G116" s="47" t="str">
        <f t="shared" si="3"/>
        <v/>
      </c>
      <c r="H116" s="47" t="str">
        <f>IF(G116="","",IF(G116&gt;='Ayarlar ve Listeler'!$B$11,"Kritik",IF(G116&gt;='Ayarlar ve Listeler'!$B$10,"Yüksek",IF(G116&gt;='Ayarlar ve Listeler'!$B$9,"Orta","Düşük"))))</f>
        <v/>
      </c>
      <c r="I116" s="44"/>
      <c r="J116" s="44"/>
      <c r="K116" s="44"/>
      <c r="L116" s="44"/>
      <c r="M116" s="44"/>
      <c r="N116" s="113"/>
      <c r="O116" s="44"/>
      <c r="P116" s="44"/>
    </row>
    <row r="117" spans="1:16" ht="48" customHeight="1" x14ac:dyDescent="0.25">
      <c r="A117" s="44"/>
      <c r="B117" s="44"/>
      <c r="C117" s="44"/>
      <c r="D117" s="44"/>
      <c r="E117" s="44"/>
      <c r="F117" s="44"/>
      <c r="G117" s="47" t="str">
        <f t="shared" si="3"/>
        <v/>
      </c>
      <c r="H117" s="47" t="str">
        <f>IF(G117="","",IF(G117&gt;='Ayarlar ve Listeler'!$B$11,"Kritik",IF(G117&gt;='Ayarlar ve Listeler'!$B$10,"Yüksek",IF(G117&gt;='Ayarlar ve Listeler'!$B$9,"Orta","Düşük"))))</f>
        <v/>
      </c>
      <c r="I117" s="44"/>
      <c r="J117" s="44"/>
      <c r="K117" s="44"/>
      <c r="L117" s="44"/>
      <c r="M117" s="44"/>
      <c r="N117" s="113"/>
      <c r="O117" s="44"/>
      <c r="P117" s="44"/>
    </row>
    <row r="118" spans="1:16" ht="48" customHeight="1" x14ac:dyDescent="0.25">
      <c r="A118" s="44"/>
      <c r="B118" s="44"/>
      <c r="C118" s="44"/>
      <c r="D118" s="44"/>
      <c r="E118" s="44"/>
      <c r="F118" s="44"/>
      <c r="G118" s="47" t="str">
        <f t="shared" si="3"/>
        <v/>
      </c>
      <c r="H118" s="47" t="str">
        <f>IF(G118="","",IF(G118&gt;='Ayarlar ve Listeler'!$B$11,"Kritik",IF(G118&gt;='Ayarlar ve Listeler'!$B$10,"Yüksek",IF(G118&gt;='Ayarlar ve Listeler'!$B$9,"Orta","Düşük"))))</f>
        <v/>
      </c>
      <c r="I118" s="44"/>
      <c r="J118" s="44"/>
      <c r="K118" s="44"/>
      <c r="L118" s="44"/>
      <c r="M118" s="44"/>
      <c r="N118" s="113"/>
      <c r="O118" s="44"/>
      <c r="P118" s="44"/>
    </row>
    <row r="119" spans="1:16" ht="48" customHeight="1" x14ac:dyDescent="0.25">
      <c r="A119" s="44"/>
      <c r="B119" s="44"/>
      <c r="C119" s="44"/>
      <c r="D119" s="44"/>
      <c r="E119" s="44"/>
      <c r="F119" s="44"/>
      <c r="G119" s="47" t="str">
        <f t="shared" si="3"/>
        <v/>
      </c>
      <c r="H119" s="47" t="str">
        <f>IF(G119="","",IF(G119&gt;='Ayarlar ve Listeler'!$B$11,"Kritik",IF(G119&gt;='Ayarlar ve Listeler'!$B$10,"Yüksek",IF(G119&gt;='Ayarlar ve Listeler'!$B$9,"Orta","Düşük"))))</f>
        <v/>
      </c>
      <c r="I119" s="44"/>
      <c r="J119" s="44"/>
      <c r="K119" s="44"/>
      <c r="L119" s="44"/>
      <c r="M119" s="44"/>
      <c r="N119" s="113"/>
      <c r="O119" s="44"/>
      <c r="P119" s="44"/>
    </row>
    <row r="120" spans="1:16" ht="48" customHeight="1" x14ac:dyDescent="0.25">
      <c r="A120" s="44"/>
      <c r="B120" s="44"/>
      <c r="C120" s="44"/>
      <c r="D120" s="44"/>
      <c r="E120" s="44"/>
      <c r="F120" s="44"/>
      <c r="G120" s="47" t="str">
        <f t="shared" si="3"/>
        <v/>
      </c>
      <c r="H120" s="47" t="str">
        <f>IF(G120="","",IF(G120&gt;='Ayarlar ve Listeler'!$B$11,"Kritik",IF(G120&gt;='Ayarlar ve Listeler'!$B$10,"Yüksek",IF(G120&gt;='Ayarlar ve Listeler'!$B$9,"Orta","Düşük"))))</f>
        <v/>
      </c>
      <c r="I120" s="44"/>
      <c r="J120" s="44"/>
      <c r="K120" s="44"/>
      <c r="L120" s="44"/>
      <c r="M120" s="44"/>
      <c r="N120" s="113"/>
      <c r="O120" s="44"/>
      <c r="P120" s="44"/>
    </row>
    <row r="121" spans="1:16" ht="48" customHeight="1" x14ac:dyDescent="0.25">
      <c r="A121" s="44"/>
      <c r="B121" s="44"/>
      <c r="C121" s="44"/>
      <c r="D121" s="44"/>
      <c r="E121" s="44"/>
      <c r="F121" s="44"/>
      <c r="G121" s="47" t="str">
        <f t="shared" si="3"/>
        <v/>
      </c>
      <c r="H121" s="47" t="str">
        <f>IF(G121="","",IF(G121&gt;='Ayarlar ve Listeler'!$B$11,"Kritik",IF(G121&gt;='Ayarlar ve Listeler'!$B$10,"Yüksek",IF(G121&gt;='Ayarlar ve Listeler'!$B$9,"Orta","Düşük"))))</f>
        <v/>
      </c>
      <c r="I121" s="44"/>
      <c r="J121" s="44"/>
      <c r="K121" s="44"/>
      <c r="L121" s="44"/>
      <c r="M121" s="44"/>
      <c r="N121" s="113"/>
      <c r="O121" s="44"/>
      <c r="P121" s="44"/>
    </row>
    <row r="122" spans="1:16" ht="48" customHeight="1" x14ac:dyDescent="0.25">
      <c r="A122" s="44"/>
      <c r="B122" s="44"/>
      <c r="C122" s="44"/>
      <c r="D122" s="44"/>
      <c r="E122" s="44"/>
      <c r="F122" s="44"/>
      <c r="G122" s="47" t="str">
        <f t="shared" si="3"/>
        <v/>
      </c>
      <c r="H122" s="47" t="str">
        <f>IF(G122="","",IF(G122&gt;='Ayarlar ve Listeler'!$B$11,"Kritik",IF(G122&gt;='Ayarlar ve Listeler'!$B$10,"Yüksek",IF(G122&gt;='Ayarlar ve Listeler'!$B$9,"Orta","Düşük"))))</f>
        <v/>
      </c>
      <c r="I122" s="44"/>
      <c r="J122" s="44"/>
      <c r="K122" s="44"/>
      <c r="L122" s="44"/>
      <c r="M122" s="44"/>
      <c r="N122" s="113"/>
      <c r="O122" s="44"/>
      <c r="P122" s="44"/>
    </row>
    <row r="123" spans="1:16" ht="48" customHeight="1" x14ac:dyDescent="0.25">
      <c r="A123" s="44"/>
      <c r="B123" s="44"/>
      <c r="C123" s="44"/>
      <c r="D123" s="44"/>
      <c r="E123" s="44"/>
      <c r="F123" s="44"/>
      <c r="G123" s="47" t="str">
        <f t="shared" si="3"/>
        <v/>
      </c>
      <c r="H123" s="47" t="str">
        <f>IF(G123="","",IF(G123&gt;='Ayarlar ve Listeler'!$B$11,"Kritik",IF(G123&gt;='Ayarlar ve Listeler'!$B$10,"Yüksek",IF(G123&gt;='Ayarlar ve Listeler'!$B$9,"Orta","Düşük"))))</f>
        <v/>
      </c>
      <c r="I123" s="44"/>
      <c r="J123" s="44"/>
      <c r="K123" s="44"/>
      <c r="L123" s="44"/>
      <c r="M123" s="44"/>
      <c r="N123" s="113"/>
      <c r="O123" s="44"/>
      <c r="P123" s="44"/>
    </row>
    <row r="124" spans="1:16" ht="48" customHeight="1" x14ac:dyDescent="0.25">
      <c r="A124" s="44"/>
      <c r="B124" s="44"/>
      <c r="C124" s="44"/>
      <c r="D124" s="44"/>
      <c r="E124" s="44"/>
      <c r="F124" s="44"/>
      <c r="G124" s="47" t="str">
        <f t="shared" si="3"/>
        <v/>
      </c>
      <c r="H124" s="47" t="str">
        <f>IF(G124="","",IF(G124&gt;='Ayarlar ve Listeler'!$B$11,"Kritik",IF(G124&gt;='Ayarlar ve Listeler'!$B$10,"Yüksek",IF(G124&gt;='Ayarlar ve Listeler'!$B$9,"Orta","Düşük"))))</f>
        <v/>
      </c>
      <c r="I124" s="44"/>
      <c r="J124" s="44"/>
      <c r="K124" s="44"/>
      <c r="L124" s="44"/>
      <c r="M124" s="44"/>
      <c r="N124" s="113"/>
      <c r="O124" s="44"/>
      <c r="P124" s="44"/>
    </row>
    <row r="125" spans="1:16" ht="48" customHeight="1" x14ac:dyDescent="0.25">
      <c r="A125" s="44"/>
      <c r="B125" s="44"/>
      <c r="C125" s="44"/>
      <c r="D125" s="44"/>
      <c r="E125" s="44"/>
      <c r="F125" s="44"/>
      <c r="G125" s="47" t="str">
        <f t="shared" si="3"/>
        <v/>
      </c>
      <c r="H125" s="47" t="str">
        <f>IF(G125="","",IF(G125&gt;='Ayarlar ve Listeler'!$B$11,"Kritik",IF(G125&gt;='Ayarlar ve Listeler'!$B$10,"Yüksek",IF(G125&gt;='Ayarlar ve Listeler'!$B$9,"Orta","Düşük"))))</f>
        <v/>
      </c>
      <c r="I125" s="44"/>
      <c r="J125" s="44"/>
      <c r="K125" s="44"/>
      <c r="L125" s="44"/>
      <c r="M125" s="44"/>
      <c r="N125" s="113"/>
      <c r="O125" s="44"/>
      <c r="P125" s="44"/>
    </row>
    <row r="126" spans="1:16" ht="48" customHeight="1" x14ac:dyDescent="0.25">
      <c r="A126" s="44"/>
      <c r="B126" s="44"/>
      <c r="C126" s="44"/>
      <c r="D126" s="44"/>
      <c r="E126" s="44"/>
      <c r="F126" s="44"/>
      <c r="G126" s="47" t="str">
        <f t="shared" si="3"/>
        <v/>
      </c>
      <c r="H126" s="47" t="str">
        <f>IF(G126="","",IF(G126&gt;='Ayarlar ve Listeler'!$B$11,"Kritik",IF(G126&gt;='Ayarlar ve Listeler'!$B$10,"Yüksek",IF(G126&gt;='Ayarlar ve Listeler'!$B$9,"Orta","Düşük"))))</f>
        <v/>
      </c>
      <c r="I126" s="44"/>
      <c r="J126" s="44"/>
      <c r="K126" s="44"/>
      <c r="L126" s="44"/>
      <c r="M126" s="44"/>
      <c r="N126" s="113"/>
      <c r="O126" s="44"/>
      <c r="P126" s="44"/>
    </row>
    <row r="127" spans="1:16" ht="48" customHeight="1" x14ac:dyDescent="0.25">
      <c r="A127" s="44"/>
      <c r="B127" s="44"/>
      <c r="C127" s="44"/>
      <c r="D127" s="44"/>
      <c r="E127" s="44"/>
      <c r="F127" s="44"/>
      <c r="G127" s="47" t="str">
        <f t="shared" si="3"/>
        <v/>
      </c>
      <c r="H127" s="47" t="str">
        <f>IF(G127="","",IF(G127&gt;='Ayarlar ve Listeler'!$B$11,"Kritik",IF(G127&gt;='Ayarlar ve Listeler'!$B$10,"Yüksek",IF(G127&gt;='Ayarlar ve Listeler'!$B$9,"Orta","Düşük"))))</f>
        <v/>
      </c>
      <c r="I127" s="44"/>
      <c r="J127" s="44"/>
      <c r="K127" s="44"/>
      <c r="L127" s="44"/>
      <c r="M127" s="44"/>
      <c r="N127" s="113"/>
      <c r="O127" s="44"/>
      <c r="P127" s="44"/>
    </row>
    <row r="128" spans="1:16" ht="48" customHeight="1" x14ac:dyDescent="0.25">
      <c r="A128" s="44"/>
      <c r="B128" s="44"/>
      <c r="C128" s="44"/>
      <c r="D128" s="44"/>
      <c r="E128" s="44"/>
      <c r="F128" s="44"/>
      <c r="G128" s="47" t="str">
        <f t="shared" si="3"/>
        <v/>
      </c>
      <c r="H128" s="47" t="str">
        <f>IF(G128="","",IF(G128&gt;='Ayarlar ve Listeler'!$B$11,"Kritik",IF(G128&gt;='Ayarlar ve Listeler'!$B$10,"Yüksek",IF(G128&gt;='Ayarlar ve Listeler'!$B$9,"Orta","Düşük"))))</f>
        <v/>
      </c>
      <c r="I128" s="44"/>
      <c r="J128" s="44"/>
      <c r="K128" s="44"/>
      <c r="L128" s="44"/>
      <c r="M128" s="44"/>
      <c r="N128" s="113"/>
      <c r="O128" s="44"/>
      <c r="P128" s="44"/>
    </row>
    <row r="129" spans="1:16" ht="48" customHeight="1" x14ac:dyDescent="0.25">
      <c r="A129" s="44"/>
      <c r="B129" s="44"/>
      <c r="C129" s="44"/>
      <c r="D129" s="44"/>
      <c r="E129" s="44"/>
      <c r="F129" s="44"/>
      <c r="G129" s="47" t="str">
        <f t="shared" si="3"/>
        <v/>
      </c>
      <c r="H129" s="47" t="str">
        <f>IF(G129="","",IF(G129&gt;='Ayarlar ve Listeler'!$B$11,"Kritik",IF(G129&gt;='Ayarlar ve Listeler'!$B$10,"Yüksek",IF(G129&gt;='Ayarlar ve Listeler'!$B$9,"Orta","Düşük"))))</f>
        <v/>
      </c>
      <c r="I129" s="44"/>
      <c r="J129" s="44"/>
      <c r="K129" s="44"/>
      <c r="L129" s="44"/>
      <c r="M129" s="44"/>
      <c r="N129" s="113"/>
      <c r="O129" s="44"/>
      <c r="P129" s="44"/>
    </row>
    <row r="130" spans="1:16" ht="48" customHeight="1" x14ac:dyDescent="0.25">
      <c r="A130" s="44"/>
      <c r="B130" s="44"/>
      <c r="C130" s="44"/>
      <c r="D130" s="44"/>
      <c r="E130" s="44"/>
      <c r="F130" s="44"/>
      <c r="G130" s="47" t="str">
        <f t="shared" si="3"/>
        <v/>
      </c>
      <c r="H130" s="47" t="str">
        <f>IF(G130="","",IF(G130&gt;='Ayarlar ve Listeler'!$B$11,"Kritik",IF(G130&gt;='Ayarlar ve Listeler'!$B$10,"Yüksek",IF(G130&gt;='Ayarlar ve Listeler'!$B$9,"Orta","Düşük"))))</f>
        <v/>
      </c>
      <c r="I130" s="44"/>
      <c r="J130" s="44"/>
      <c r="K130" s="44"/>
      <c r="L130" s="44"/>
      <c r="M130" s="44"/>
      <c r="N130" s="113"/>
      <c r="O130" s="44"/>
      <c r="P130" s="44"/>
    </row>
    <row r="131" spans="1:16" ht="48" customHeight="1" x14ac:dyDescent="0.25">
      <c r="A131" s="44"/>
      <c r="B131" s="44"/>
      <c r="C131" s="44"/>
      <c r="D131" s="44"/>
      <c r="E131" s="44"/>
      <c r="F131" s="44"/>
      <c r="G131" s="47" t="str">
        <f t="shared" si="3"/>
        <v/>
      </c>
      <c r="H131" s="47" t="str">
        <f>IF(G131="","",IF(G131&gt;='Ayarlar ve Listeler'!$B$11,"Kritik",IF(G131&gt;='Ayarlar ve Listeler'!$B$10,"Yüksek",IF(G131&gt;='Ayarlar ve Listeler'!$B$9,"Orta","Düşük"))))</f>
        <v/>
      </c>
      <c r="I131" s="44"/>
      <c r="J131" s="44"/>
      <c r="K131" s="44"/>
      <c r="L131" s="44"/>
      <c r="M131" s="44"/>
      <c r="N131" s="113"/>
      <c r="O131" s="44"/>
      <c r="P131" s="44"/>
    </row>
    <row r="132" spans="1:16" ht="48" customHeight="1" x14ac:dyDescent="0.25">
      <c r="A132" s="44"/>
      <c r="B132" s="44"/>
      <c r="C132" s="44"/>
      <c r="D132" s="44"/>
      <c r="E132" s="44"/>
      <c r="F132" s="44"/>
      <c r="G132" s="47" t="str">
        <f t="shared" si="3"/>
        <v/>
      </c>
      <c r="H132" s="47" t="str">
        <f>IF(G132="","",IF(G132&gt;='Ayarlar ve Listeler'!$B$11,"Kritik",IF(G132&gt;='Ayarlar ve Listeler'!$B$10,"Yüksek",IF(G132&gt;='Ayarlar ve Listeler'!$B$9,"Orta","Düşük"))))</f>
        <v/>
      </c>
      <c r="I132" s="44"/>
      <c r="J132" s="44"/>
      <c r="K132" s="44"/>
      <c r="L132" s="44"/>
      <c r="M132" s="44"/>
      <c r="N132" s="113"/>
      <c r="O132" s="44"/>
      <c r="P132" s="44"/>
    </row>
    <row r="133" spans="1:16" ht="48" customHeight="1" x14ac:dyDescent="0.25">
      <c r="A133" s="44"/>
      <c r="B133" s="44"/>
      <c r="C133" s="44"/>
      <c r="D133" s="44"/>
      <c r="E133" s="44"/>
      <c r="F133" s="44"/>
      <c r="G133" s="47" t="str">
        <f t="shared" si="3"/>
        <v/>
      </c>
      <c r="H133" s="47" t="str">
        <f>IF(G133="","",IF(G133&gt;='Ayarlar ve Listeler'!$B$11,"Kritik",IF(G133&gt;='Ayarlar ve Listeler'!$B$10,"Yüksek",IF(G133&gt;='Ayarlar ve Listeler'!$B$9,"Orta","Düşük"))))</f>
        <v/>
      </c>
      <c r="I133" s="44"/>
      <c r="J133" s="44"/>
      <c r="K133" s="44"/>
      <c r="L133" s="44"/>
      <c r="M133" s="44"/>
      <c r="N133" s="113"/>
      <c r="O133" s="44"/>
      <c r="P133" s="44"/>
    </row>
    <row r="134" spans="1:16" ht="48" customHeight="1" x14ac:dyDescent="0.25">
      <c r="A134" s="44"/>
      <c r="B134" s="44"/>
      <c r="C134" s="44"/>
      <c r="D134" s="44"/>
      <c r="E134" s="44"/>
      <c r="F134" s="44"/>
      <c r="G134" s="47" t="str">
        <f t="shared" ref="G134:G165" si="4">IF(OR(E134="",F134=""),"",E134*F134)</f>
        <v/>
      </c>
      <c r="H134" s="47" t="str">
        <f>IF(G134="","",IF(G134&gt;='Ayarlar ve Listeler'!$B$11,"Kritik",IF(G134&gt;='Ayarlar ve Listeler'!$B$10,"Yüksek",IF(G134&gt;='Ayarlar ve Listeler'!$B$9,"Orta","Düşük"))))</f>
        <v/>
      </c>
      <c r="I134" s="44"/>
      <c r="J134" s="44"/>
      <c r="K134" s="44"/>
      <c r="L134" s="44"/>
      <c r="M134" s="44"/>
      <c r="N134" s="113"/>
      <c r="O134" s="44"/>
      <c r="P134" s="44"/>
    </row>
    <row r="135" spans="1:16" ht="48" customHeight="1" x14ac:dyDescent="0.25">
      <c r="A135" s="44"/>
      <c r="B135" s="44"/>
      <c r="C135" s="44"/>
      <c r="D135" s="44"/>
      <c r="E135" s="44"/>
      <c r="F135" s="44"/>
      <c r="G135" s="47" t="str">
        <f t="shared" si="4"/>
        <v/>
      </c>
      <c r="H135" s="47" t="str">
        <f>IF(G135="","",IF(G135&gt;='Ayarlar ve Listeler'!$B$11,"Kritik",IF(G135&gt;='Ayarlar ve Listeler'!$B$10,"Yüksek",IF(G135&gt;='Ayarlar ve Listeler'!$B$9,"Orta","Düşük"))))</f>
        <v/>
      </c>
      <c r="I135" s="44"/>
      <c r="J135" s="44"/>
      <c r="K135" s="44"/>
      <c r="L135" s="44"/>
      <c r="M135" s="44"/>
      <c r="N135" s="113"/>
      <c r="O135" s="44"/>
      <c r="P135" s="44"/>
    </row>
    <row r="136" spans="1:16" ht="48" customHeight="1" x14ac:dyDescent="0.25">
      <c r="A136" s="44"/>
      <c r="B136" s="44"/>
      <c r="C136" s="44"/>
      <c r="D136" s="44"/>
      <c r="E136" s="44"/>
      <c r="F136" s="44"/>
      <c r="G136" s="47" t="str">
        <f t="shared" si="4"/>
        <v/>
      </c>
      <c r="H136" s="47" t="str">
        <f>IF(G136="","",IF(G136&gt;='Ayarlar ve Listeler'!$B$11,"Kritik",IF(G136&gt;='Ayarlar ve Listeler'!$B$10,"Yüksek",IF(G136&gt;='Ayarlar ve Listeler'!$B$9,"Orta","Düşük"))))</f>
        <v/>
      </c>
      <c r="I136" s="44"/>
      <c r="J136" s="44"/>
      <c r="K136" s="44"/>
      <c r="L136" s="44"/>
      <c r="M136" s="44"/>
      <c r="N136" s="113"/>
      <c r="O136" s="44"/>
      <c r="P136" s="44"/>
    </row>
    <row r="137" spans="1:16" ht="48" customHeight="1" x14ac:dyDescent="0.25">
      <c r="A137" s="44"/>
      <c r="B137" s="44"/>
      <c r="C137" s="44"/>
      <c r="D137" s="44"/>
      <c r="E137" s="44"/>
      <c r="F137" s="44"/>
      <c r="G137" s="47" t="str">
        <f t="shared" si="4"/>
        <v/>
      </c>
      <c r="H137" s="47" t="str">
        <f>IF(G137="","",IF(G137&gt;='Ayarlar ve Listeler'!$B$11,"Kritik",IF(G137&gt;='Ayarlar ve Listeler'!$B$10,"Yüksek",IF(G137&gt;='Ayarlar ve Listeler'!$B$9,"Orta","Düşük"))))</f>
        <v/>
      </c>
      <c r="I137" s="44"/>
      <c r="J137" s="44"/>
      <c r="K137" s="44"/>
      <c r="L137" s="44"/>
      <c r="M137" s="44"/>
      <c r="N137" s="113"/>
      <c r="O137" s="44"/>
      <c r="P137" s="44"/>
    </row>
    <row r="138" spans="1:16" ht="48" customHeight="1" x14ac:dyDescent="0.25">
      <c r="A138" s="44"/>
      <c r="B138" s="44"/>
      <c r="C138" s="44"/>
      <c r="D138" s="44"/>
      <c r="E138" s="44"/>
      <c r="F138" s="44"/>
      <c r="G138" s="47" t="str">
        <f t="shared" si="4"/>
        <v/>
      </c>
      <c r="H138" s="47" t="str">
        <f>IF(G138="","",IF(G138&gt;='Ayarlar ve Listeler'!$B$11,"Kritik",IF(G138&gt;='Ayarlar ve Listeler'!$B$10,"Yüksek",IF(G138&gt;='Ayarlar ve Listeler'!$B$9,"Orta","Düşük"))))</f>
        <v/>
      </c>
      <c r="I138" s="44"/>
      <c r="J138" s="44"/>
      <c r="K138" s="44"/>
      <c r="L138" s="44"/>
      <c r="M138" s="44"/>
      <c r="N138" s="113"/>
      <c r="O138" s="44"/>
      <c r="P138" s="44"/>
    </row>
    <row r="139" spans="1:16" ht="48" customHeight="1" x14ac:dyDescent="0.25">
      <c r="A139" s="44"/>
      <c r="B139" s="44"/>
      <c r="C139" s="44"/>
      <c r="D139" s="44"/>
      <c r="E139" s="44"/>
      <c r="F139" s="44"/>
      <c r="G139" s="47" t="str">
        <f t="shared" si="4"/>
        <v/>
      </c>
      <c r="H139" s="47" t="str">
        <f>IF(G139="","",IF(G139&gt;='Ayarlar ve Listeler'!$B$11,"Kritik",IF(G139&gt;='Ayarlar ve Listeler'!$B$10,"Yüksek",IF(G139&gt;='Ayarlar ve Listeler'!$B$9,"Orta","Düşük"))))</f>
        <v/>
      </c>
      <c r="I139" s="44"/>
      <c r="J139" s="44"/>
      <c r="K139" s="44"/>
      <c r="L139" s="44"/>
      <c r="M139" s="44"/>
      <c r="N139" s="113"/>
      <c r="O139" s="44"/>
      <c r="P139" s="44"/>
    </row>
    <row r="140" spans="1:16" ht="48" customHeight="1" x14ac:dyDescent="0.25">
      <c r="A140" s="44"/>
      <c r="B140" s="44"/>
      <c r="C140" s="44"/>
      <c r="D140" s="44"/>
      <c r="E140" s="44"/>
      <c r="F140" s="44"/>
      <c r="G140" s="47" t="str">
        <f t="shared" si="4"/>
        <v/>
      </c>
      <c r="H140" s="47" t="str">
        <f>IF(G140="","",IF(G140&gt;='Ayarlar ve Listeler'!$B$11,"Kritik",IF(G140&gt;='Ayarlar ve Listeler'!$B$10,"Yüksek",IF(G140&gt;='Ayarlar ve Listeler'!$B$9,"Orta","Düşük"))))</f>
        <v/>
      </c>
      <c r="I140" s="44"/>
      <c r="J140" s="44"/>
      <c r="K140" s="44"/>
      <c r="L140" s="44"/>
      <c r="M140" s="44"/>
      <c r="N140" s="113"/>
      <c r="O140" s="44"/>
      <c r="P140" s="44"/>
    </row>
    <row r="141" spans="1:16" ht="48" customHeight="1" x14ac:dyDescent="0.25">
      <c r="A141" s="44"/>
      <c r="B141" s="44"/>
      <c r="C141" s="44"/>
      <c r="D141" s="44"/>
      <c r="E141" s="44"/>
      <c r="F141" s="44"/>
      <c r="G141" s="47" t="str">
        <f t="shared" si="4"/>
        <v/>
      </c>
      <c r="H141" s="47" t="str">
        <f>IF(G141="","",IF(G141&gt;='Ayarlar ve Listeler'!$B$11,"Kritik",IF(G141&gt;='Ayarlar ve Listeler'!$B$10,"Yüksek",IF(G141&gt;='Ayarlar ve Listeler'!$B$9,"Orta","Düşük"))))</f>
        <v/>
      </c>
      <c r="I141" s="44"/>
      <c r="J141" s="44"/>
      <c r="K141" s="44"/>
      <c r="L141" s="44"/>
      <c r="M141" s="44"/>
      <c r="N141" s="113"/>
      <c r="O141" s="44"/>
      <c r="P141" s="44"/>
    </row>
    <row r="142" spans="1:16" ht="48" customHeight="1" x14ac:dyDescent="0.25">
      <c r="A142" s="44"/>
      <c r="B142" s="44"/>
      <c r="C142" s="44"/>
      <c r="D142" s="44"/>
      <c r="E142" s="44"/>
      <c r="F142" s="44"/>
      <c r="G142" s="47" t="str">
        <f t="shared" si="4"/>
        <v/>
      </c>
      <c r="H142" s="47" t="str">
        <f>IF(G142="","",IF(G142&gt;='Ayarlar ve Listeler'!$B$11,"Kritik",IF(G142&gt;='Ayarlar ve Listeler'!$B$10,"Yüksek",IF(G142&gt;='Ayarlar ve Listeler'!$B$9,"Orta","Düşük"))))</f>
        <v/>
      </c>
      <c r="I142" s="44"/>
      <c r="J142" s="44"/>
      <c r="K142" s="44"/>
      <c r="L142" s="44"/>
      <c r="M142" s="44"/>
      <c r="N142" s="113"/>
      <c r="O142" s="44"/>
      <c r="P142" s="44"/>
    </row>
    <row r="143" spans="1:16" ht="48" customHeight="1" x14ac:dyDescent="0.25">
      <c r="A143" s="44"/>
      <c r="B143" s="44"/>
      <c r="C143" s="44"/>
      <c r="D143" s="44"/>
      <c r="E143" s="44"/>
      <c r="F143" s="44"/>
      <c r="G143" s="47" t="str">
        <f t="shared" si="4"/>
        <v/>
      </c>
      <c r="H143" s="47" t="str">
        <f>IF(G143="","",IF(G143&gt;='Ayarlar ve Listeler'!$B$11,"Kritik",IF(G143&gt;='Ayarlar ve Listeler'!$B$10,"Yüksek",IF(G143&gt;='Ayarlar ve Listeler'!$B$9,"Orta","Düşük"))))</f>
        <v/>
      </c>
      <c r="I143" s="44"/>
      <c r="J143" s="44"/>
      <c r="K143" s="44"/>
      <c r="L143" s="44"/>
      <c r="M143" s="44"/>
      <c r="N143" s="113"/>
      <c r="O143" s="44"/>
      <c r="P143" s="44"/>
    </row>
    <row r="144" spans="1:16" ht="48" customHeight="1" x14ac:dyDescent="0.25">
      <c r="A144" s="44"/>
      <c r="B144" s="44"/>
      <c r="C144" s="44"/>
      <c r="D144" s="44"/>
      <c r="E144" s="44"/>
      <c r="F144" s="44"/>
      <c r="G144" s="47" t="str">
        <f t="shared" si="4"/>
        <v/>
      </c>
      <c r="H144" s="47" t="str">
        <f>IF(G144="","",IF(G144&gt;='Ayarlar ve Listeler'!$B$11,"Kritik",IF(G144&gt;='Ayarlar ve Listeler'!$B$10,"Yüksek",IF(G144&gt;='Ayarlar ve Listeler'!$B$9,"Orta","Düşük"))))</f>
        <v/>
      </c>
      <c r="I144" s="44"/>
      <c r="J144" s="44"/>
      <c r="K144" s="44"/>
      <c r="L144" s="44"/>
      <c r="M144" s="44"/>
      <c r="N144" s="113"/>
      <c r="O144" s="44"/>
      <c r="P144" s="44"/>
    </row>
    <row r="145" spans="1:16" ht="48" customHeight="1" x14ac:dyDescent="0.25">
      <c r="A145" s="44"/>
      <c r="B145" s="44"/>
      <c r="C145" s="44"/>
      <c r="D145" s="44"/>
      <c r="E145" s="44"/>
      <c r="F145" s="44"/>
      <c r="G145" s="47" t="str">
        <f t="shared" si="4"/>
        <v/>
      </c>
      <c r="H145" s="47" t="str">
        <f>IF(G145="","",IF(G145&gt;='Ayarlar ve Listeler'!$B$11,"Kritik",IF(G145&gt;='Ayarlar ve Listeler'!$B$10,"Yüksek",IF(G145&gt;='Ayarlar ve Listeler'!$B$9,"Orta","Düşük"))))</f>
        <v/>
      </c>
      <c r="I145" s="44"/>
      <c r="J145" s="44"/>
      <c r="K145" s="44"/>
      <c r="L145" s="44"/>
      <c r="M145" s="44"/>
      <c r="N145" s="113"/>
      <c r="O145" s="44"/>
      <c r="P145" s="44"/>
    </row>
    <row r="146" spans="1:16" ht="48" customHeight="1" x14ac:dyDescent="0.25">
      <c r="A146" s="44"/>
      <c r="B146" s="44"/>
      <c r="C146" s="44"/>
      <c r="D146" s="44"/>
      <c r="E146" s="44"/>
      <c r="F146" s="44"/>
      <c r="G146" s="47" t="str">
        <f t="shared" si="4"/>
        <v/>
      </c>
      <c r="H146" s="47" t="str">
        <f>IF(G146="","",IF(G146&gt;='Ayarlar ve Listeler'!$B$11,"Kritik",IF(G146&gt;='Ayarlar ve Listeler'!$B$10,"Yüksek",IF(G146&gt;='Ayarlar ve Listeler'!$B$9,"Orta","Düşük"))))</f>
        <v/>
      </c>
      <c r="I146" s="44"/>
      <c r="J146" s="44"/>
      <c r="K146" s="44"/>
      <c r="L146" s="44"/>
      <c r="M146" s="44"/>
      <c r="N146" s="113"/>
      <c r="O146" s="44"/>
      <c r="P146" s="44"/>
    </row>
    <row r="147" spans="1:16" ht="48" customHeight="1" x14ac:dyDescent="0.25">
      <c r="A147" s="44"/>
      <c r="B147" s="44"/>
      <c r="C147" s="44"/>
      <c r="D147" s="44"/>
      <c r="E147" s="44"/>
      <c r="F147" s="44"/>
      <c r="G147" s="47" t="str">
        <f t="shared" si="4"/>
        <v/>
      </c>
      <c r="H147" s="47" t="str">
        <f>IF(G147="","",IF(G147&gt;='Ayarlar ve Listeler'!$B$11,"Kritik",IF(G147&gt;='Ayarlar ve Listeler'!$B$10,"Yüksek",IF(G147&gt;='Ayarlar ve Listeler'!$B$9,"Orta","Düşük"))))</f>
        <v/>
      </c>
      <c r="I147" s="44"/>
      <c r="J147" s="44"/>
      <c r="K147" s="44"/>
      <c r="L147" s="44"/>
      <c r="M147" s="44"/>
      <c r="N147" s="113"/>
      <c r="O147" s="44"/>
      <c r="P147" s="44"/>
    </row>
    <row r="148" spans="1:16" ht="48" customHeight="1" x14ac:dyDescent="0.25">
      <c r="A148" s="44"/>
      <c r="B148" s="44"/>
      <c r="C148" s="44"/>
      <c r="D148" s="44"/>
      <c r="E148" s="44"/>
      <c r="F148" s="44"/>
      <c r="G148" s="47" t="str">
        <f t="shared" si="4"/>
        <v/>
      </c>
      <c r="H148" s="47" t="str">
        <f>IF(G148="","",IF(G148&gt;='Ayarlar ve Listeler'!$B$11,"Kritik",IF(G148&gt;='Ayarlar ve Listeler'!$B$10,"Yüksek",IF(G148&gt;='Ayarlar ve Listeler'!$B$9,"Orta","Düşük"))))</f>
        <v/>
      </c>
      <c r="I148" s="44"/>
      <c r="J148" s="44"/>
      <c r="K148" s="44"/>
      <c r="L148" s="44"/>
      <c r="M148" s="44"/>
      <c r="N148" s="113"/>
      <c r="O148" s="44"/>
      <c r="P148" s="44"/>
    </row>
    <row r="149" spans="1:16" ht="48" customHeight="1" x14ac:dyDescent="0.25">
      <c r="A149" s="44"/>
      <c r="B149" s="44"/>
      <c r="C149" s="44"/>
      <c r="D149" s="44"/>
      <c r="E149" s="44"/>
      <c r="F149" s="44"/>
      <c r="G149" s="47" t="str">
        <f t="shared" si="4"/>
        <v/>
      </c>
      <c r="H149" s="47" t="str">
        <f>IF(G149="","",IF(G149&gt;='Ayarlar ve Listeler'!$B$11,"Kritik",IF(G149&gt;='Ayarlar ve Listeler'!$B$10,"Yüksek",IF(G149&gt;='Ayarlar ve Listeler'!$B$9,"Orta","Düşük"))))</f>
        <v/>
      </c>
      <c r="I149" s="44"/>
      <c r="J149" s="44"/>
      <c r="K149" s="44"/>
      <c r="L149" s="44"/>
      <c r="M149" s="44"/>
      <c r="N149" s="113"/>
      <c r="O149" s="44"/>
      <c r="P149" s="44"/>
    </row>
    <row r="150" spans="1:16" ht="48" customHeight="1" x14ac:dyDescent="0.25">
      <c r="A150" s="44"/>
      <c r="B150" s="44"/>
      <c r="C150" s="44"/>
      <c r="D150" s="44"/>
      <c r="E150" s="44"/>
      <c r="F150" s="44"/>
      <c r="G150" s="47" t="str">
        <f t="shared" si="4"/>
        <v/>
      </c>
      <c r="H150" s="47" t="str">
        <f>IF(G150="","",IF(G150&gt;='Ayarlar ve Listeler'!$B$11,"Kritik",IF(G150&gt;='Ayarlar ve Listeler'!$B$10,"Yüksek",IF(G150&gt;='Ayarlar ve Listeler'!$B$9,"Orta","Düşük"))))</f>
        <v/>
      </c>
      <c r="I150" s="44"/>
      <c r="J150" s="44"/>
      <c r="K150" s="44"/>
      <c r="L150" s="44"/>
      <c r="M150" s="44"/>
      <c r="N150" s="113"/>
      <c r="O150" s="44"/>
      <c r="P150" s="44"/>
    </row>
    <row r="151" spans="1:16" ht="48" customHeight="1" x14ac:dyDescent="0.25">
      <c r="A151" s="44"/>
      <c r="B151" s="44"/>
      <c r="C151" s="44"/>
      <c r="D151" s="44"/>
      <c r="E151" s="44"/>
      <c r="F151" s="44"/>
      <c r="G151" s="47" t="str">
        <f t="shared" si="4"/>
        <v/>
      </c>
      <c r="H151" s="47" t="str">
        <f>IF(G151="","",IF(G151&gt;='Ayarlar ve Listeler'!$B$11,"Kritik",IF(G151&gt;='Ayarlar ve Listeler'!$B$10,"Yüksek",IF(G151&gt;='Ayarlar ve Listeler'!$B$9,"Orta","Düşük"))))</f>
        <v/>
      </c>
      <c r="I151" s="44"/>
      <c r="J151" s="44"/>
      <c r="K151" s="44"/>
      <c r="L151" s="44"/>
      <c r="M151" s="44"/>
      <c r="N151" s="113"/>
      <c r="O151" s="44"/>
      <c r="P151" s="44"/>
    </row>
    <row r="152" spans="1:16" ht="48" customHeight="1" x14ac:dyDescent="0.25">
      <c r="A152" s="44"/>
      <c r="B152" s="44"/>
      <c r="C152" s="44"/>
      <c r="D152" s="44"/>
      <c r="E152" s="44"/>
      <c r="F152" s="44"/>
      <c r="G152" s="47" t="str">
        <f t="shared" si="4"/>
        <v/>
      </c>
      <c r="H152" s="47" t="str">
        <f>IF(G152="","",IF(G152&gt;='Ayarlar ve Listeler'!$B$11,"Kritik",IF(G152&gt;='Ayarlar ve Listeler'!$B$10,"Yüksek",IF(G152&gt;='Ayarlar ve Listeler'!$B$9,"Orta","Düşük"))))</f>
        <v/>
      </c>
      <c r="I152" s="44"/>
      <c r="J152" s="44"/>
      <c r="K152" s="44"/>
      <c r="L152" s="44"/>
      <c r="M152" s="44"/>
      <c r="N152" s="113"/>
      <c r="O152" s="44"/>
      <c r="P152" s="44"/>
    </row>
    <row r="153" spans="1:16" ht="48" customHeight="1" x14ac:dyDescent="0.25">
      <c r="A153" s="44"/>
      <c r="B153" s="44"/>
      <c r="C153" s="44"/>
      <c r="D153" s="44"/>
      <c r="E153" s="44"/>
      <c r="F153" s="44"/>
      <c r="G153" s="47" t="str">
        <f t="shared" si="4"/>
        <v/>
      </c>
      <c r="H153" s="47" t="str">
        <f>IF(G153="","",IF(G153&gt;='Ayarlar ve Listeler'!$B$11,"Kritik",IF(G153&gt;='Ayarlar ve Listeler'!$B$10,"Yüksek",IF(G153&gt;='Ayarlar ve Listeler'!$B$9,"Orta","Düşük"))))</f>
        <v/>
      </c>
      <c r="I153" s="44"/>
      <c r="J153" s="44"/>
      <c r="K153" s="44"/>
      <c r="L153" s="44"/>
      <c r="M153" s="44"/>
      <c r="N153" s="113"/>
      <c r="O153" s="44"/>
      <c r="P153" s="44"/>
    </row>
    <row r="154" spans="1:16" ht="48" customHeight="1" x14ac:dyDescent="0.25">
      <c r="A154" s="44"/>
      <c r="B154" s="44"/>
      <c r="C154" s="44"/>
      <c r="D154" s="44"/>
      <c r="E154" s="44"/>
      <c r="F154" s="44"/>
      <c r="G154" s="47" t="str">
        <f t="shared" si="4"/>
        <v/>
      </c>
      <c r="H154" s="47" t="str">
        <f>IF(G154="","",IF(G154&gt;='Ayarlar ve Listeler'!$B$11,"Kritik",IF(G154&gt;='Ayarlar ve Listeler'!$B$10,"Yüksek",IF(G154&gt;='Ayarlar ve Listeler'!$B$9,"Orta","Düşük"))))</f>
        <v/>
      </c>
      <c r="I154" s="44"/>
      <c r="J154" s="44"/>
      <c r="K154" s="44"/>
      <c r="L154" s="44"/>
      <c r="M154" s="44"/>
      <c r="N154" s="113"/>
      <c r="O154" s="44"/>
      <c r="P154" s="44"/>
    </row>
    <row r="155" spans="1:16" ht="48" customHeight="1" x14ac:dyDescent="0.25">
      <c r="A155" s="44"/>
      <c r="B155" s="44"/>
      <c r="C155" s="44"/>
      <c r="D155" s="44"/>
      <c r="E155" s="44"/>
      <c r="F155" s="44"/>
      <c r="G155" s="47" t="str">
        <f t="shared" si="4"/>
        <v/>
      </c>
      <c r="H155" s="47" t="str">
        <f>IF(G155="","",IF(G155&gt;='Ayarlar ve Listeler'!$B$11,"Kritik",IF(G155&gt;='Ayarlar ve Listeler'!$B$10,"Yüksek",IF(G155&gt;='Ayarlar ve Listeler'!$B$9,"Orta","Düşük"))))</f>
        <v/>
      </c>
      <c r="I155" s="44"/>
      <c r="J155" s="44"/>
      <c r="K155" s="44"/>
      <c r="L155" s="44"/>
      <c r="M155" s="44"/>
      <c r="N155" s="113"/>
      <c r="O155" s="44"/>
      <c r="P155" s="44"/>
    </row>
    <row r="156" spans="1:16" ht="48" customHeight="1" x14ac:dyDescent="0.25">
      <c r="A156" s="44"/>
      <c r="B156" s="44"/>
      <c r="C156" s="44"/>
      <c r="D156" s="44"/>
      <c r="E156" s="44"/>
      <c r="F156" s="44"/>
      <c r="G156" s="47" t="str">
        <f t="shared" si="4"/>
        <v/>
      </c>
      <c r="H156" s="47" t="str">
        <f>IF(G156="","",IF(G156&gt;='Ayarlar ve Listeler'!$B$11,"Kritik",IF(G156&gt;='Ayarlar ve Listeler'!$B$10,"Yüksek",IF(G156&gt;='Ayarlar ve Listeler'!$B$9,"Orta","Düşük"))))</f>
        <v/>
      </c>
      <c r="I156" s="44"/>
      <c r="J156" s="44"/>
      <c r="K156" s="44"/>
      <c r="L156" s="44"/>
      <c r="M156" s="44"/>
      <c r="N156" s="113"/>
      <c r="O156" s="44"/>
      <c r="P156" s="44"/>
    </row>
    <row r="157" spans="1:16" ht="48" customHeight="1" x14ac:dyDescent="0.25">
      <c r="A157" s="44"/>
      <c r="B157" s="44"/>
      <c r="C157" s="44"/>
      <c r="D157" s="44"/>
      <c r="E157" s="44"/>
      <c r="F157" s="44"/>
      <c r="G157" s="47" t="str">
        <f t="shared" si="4"/>
        <v/>
      </c>
      <c r="H157" s="47" t="str">
        <f>IF(G157="","",IF(G157&gt;='Ayarlar ve Listeler'!$B$11,"Kritik",IF(G157&gt;='Ayarlar ve Listeler'!$B$10,"Yüksek",IF(G157&gt;='Ayarlar ve Listeler'!$B$9,"Orta","Düşük"))))</f>
        <v/>
      </c>
      <c r="I157" s="44"/>
      <c r="J157" s="44"/>
      <c r="K157" s="44"/>
      <c r="L157" s="44"/>
      <c r="M157" s="44"/>
      <c r="N157" s="113"/>
      <c r="O157" s="44"/>
      <c r="P157" s="44"/>
    </row>
    <row r="158" spans="1:16" ht="48" customHeight="1" x14ac:dyDescent="0.25">
      <c r="A158" s="44"/>
      <c r="B158" s="44"/>
      <c r="C158" s="44"/>
      <c r="D158" s="44"/>
      <c r="E158" s="44"/>
      <c r="F158" s="44"/>
      <c r="G158" s="47" t="str">
        <f t="shared" si="4"/>
        <v/>
      </c>
      <c r="H158" s="47" t="str">
        <f>IF(G158="","",IF(G158&gt;='Ayarlar ve Listeler'!$B$11,"Kritik",IF(G158&gt;='Ayarlar ve Listeler'!$B$10,"Yüksek",IF(G158&gt;='Ayarlar ve Listeler'!$B$9,"Orta","Düşük"))))</f>
        <v/>
      </c>
      <c r="I158" s="44"/>
      <c r="J158" s="44"/>
      <c r="K158" s="44"/>
      <c r="L158" s="44"/>
      <c r="M158" s="44"/>
      <c r="N158" s="113"/>
      <c r="O158" s="44"/>
      <c r="P158" s="44"/>
    </row>
    <row r="159" spans="1:16" ht="48" customHeight="1" x14ac:dyDescent="0.25">
      <c r="A159" s="44"/>
      <c r="B159" s="44"/>
      <c r="C159" s="44"/>
      <c r="D159" s="44"/>
      <c r="E159" s="44"/>
      <c r="F159" s="44"/>
      <c r="G159" s="47" t="str">
        <f t="shared" si="4"/>
        <v/>
      </c>
      <c r="H159" s="47" t="str">
        <f>IF(G159="","",IF(G159&gt;='Ayarlar ve Listeler'!$B$11,"Kritik",IF(G159&gt;='Ayarlar ve Listeler'!$B$10,"Yüksek",IF(G159&gt;='Ayarlar ve Listeler'!$B$9,"Orta","Düşük"))))</f>
        <v/>
      </c>
      <c r="I159" s="44"/>
      <c r="J159" s="44"/>
      <c r="K159" s="44"/>
      <c r="L159" s="44"/>
      <c r="M159" s="44"/>
      <c r="N159" s="113"/>
      <c r="O159" s="44"/>
      <c r="P159" s="44"/>
    </row>
    <row r="160" spans="1:16" ht="48" customHeight="1" x14ac:dyDescent="0.25">
      <c r="A160" s="44"/>
      <c r="B160" s="44"/>
      <c r="C160" s="44"/>
      <c r="D160" s="44"/>
      <c r="E160" s="44"/>
      <c r="F160" s="44"/>
      <c r="G160" s="47" t="str">
        <f t="shared" si="4"/>
        <v/>
      </c>
      <c r="H160" s="47" t="str">
        <f>IF(G160="","",IF(G160&gt;='Ayarlar ve Listeler'!$B$11,"Kritik",IF(G160&gt;='Ayarlar ve Listeler'!$B$10,"Yüksek",IF(G160&gt;='Ayarlar ve Listeler'!$B$9,"Orta","Düşük"))))</f>
        <v/>
      </c>
      <c r="I160" s="44"/>
      <c r="J160" s="44"/>
      <c r="K160" s="44"/>
      <c r="L160" s="44"/>
      <c r="M160" s="44"/>
      <c r="N160" s="113"/>
      <c r="O160" s="44"/>
      <c r="P160" s="44"/>
    </row>
    <row r="161" spans="1:16" ht="48" customHeight="1" x14ac:dyDescent="0.25">
      <c r="A161" s="44"/>
      <c r="B161" s="44"/>
      <c r="C161" s="44"/>
      <c r="D161" s="44"/>
      <c r="E161" s="44"/>
      <c r="F161" s="44"/>
      <c r="G161" s="47" t="str">
        <f t="shared" si="4"/>
        <v/>
      </c>
      <c r="H161" s="47" t="str">
        <f>IF(G161="","",IF(G161&gt;='Ayarlar ve Listeler'!$B$11,"Kritik",IF(G161&gt;='Ayarlar ve Listeler'!$B$10,"Yüksek",IF(G161&gt;='Ayarlar ve Listeler'!$B$9,"Orta","Düşük"))))</f>
        <v/>
      </c>
      <c r="I161" s="44"/>
      <c r="J161" s="44"/>
      <c r="K161" s="44"/>
      <c r="L161" s="44"/>
      <c r="M161" s="44"/>
      <c r="N161" s="113"/>
      <c r="O161" s="44"/>
      <c r="P161" s="44"/>
    </row>
    <row r="162" spans="1:16" ht="48" customHeight="1" x14ac:dyDescent="0.25">
      <c r="A162" s="44"/>
      <c r="B162" s="44"/>
      <c r="C162" s="44"/>
      <c r="D162" s="44"/>
      <c r="E162" s="44"/>
      <c r="F162" s="44"/>
      <c r="G162" s="47" t="str">
        <f t="shared" si="4"/>
        <v/>
      </c>
      <c r="H162" s="47" t="str">
        <f>IF(G162="","",IF(G162&gt;='Ayarlar ve Listeler'!$B$11,"Kritik",IF(G162&gt;='Ayarlar ve Listeler'!$B$10,"Yüksek",IF(G162&gt;='Ayarlar ve Listeler'!$B$9,"Orta","Düşük"))))</f>
        <v/>
      </c>
      <c r="I162" s="44"/>
      <c r="J162" s="44"/>
      <c r="K162" s="44"/>
      <c r="L162" s="44"/>
      <c r="M162" s="44"/>
      <c r="N162" s="113"/>
      <c r="O162" s="44"/>
      <c r="P162" s="44"/>
    </row>
    <row r="163" spans="1:16" ht="48" customHeight="1" x14ac:dyDescent="0.25">
      <c r="A163" s="44"/>
      <c r="B163" s="44"/>
      <c r="C163" s="44"/>
      <c r="D163" s="44"/>
      <c r="E163" s="44"/>
      <c r="F163" s="44"/>
      <c r="G163" s="47" t="str">
        <f t="shared" si="4"/>
        <v/>
      </c>
      <c r="H163" s="47" t="str">
        <f>IF(G163="","",IF(G163&gt;='Ayarlar ve Listeler'!$B$11,"Kritik",IF(G163&gt;='Ayarlar ve Listeler'!$B$10,"Yüksek",IF(G163&gt;='Ayarlar ve Listeler'!$B$9,"Orta","Düşük"))))</f>
        <v/>
      </c>
      <c r="I163" s="44"/>
      <c r="J163" s="44"/>
      <c r="K163" s="44"/>
      <c r="L163" s="44"/>
      <c r="M163" s="44"/>
      <c r="N163" s="113"/>
      <c r="O163" s="44"/>
      <c r="P163" s="44"/>
    </row>
    <row r="164" spans="1:16" ht="48" customHeight="1" x14ac:dyDescent="0.25">
      <c r="A164" s="44"/>
      <c r="B164" s="44"/>
      <c r="C164" s="44"/>
      <c r="D164" s="44"/>
      <c r="E164" s="44"/>
      <c r="F164" s="44"/>
      <c r="G164" s="47" t="str">
        <f t="shared" si="4"/>
        <v/>
      </c>
      <c r="H164" s="47" t="str">
        <f>IF(G164="","",IF(G164&gt;='Ayarlar ve Listeler'!$B$11,"Kritik",IF(G164&gt;='Ayarlar ve Listeler'!$B$10,"Yüksek",IF(G164&gt;='Ayarlar ve Listeler'!$B$9,"Orta","Düşük"))))</f>
        <v/>
      </c>
      <c r="I164" s="44"/>
      <c r="J164" s="44"/>
      <c r="K164" s="44"/>
      <c r="L164" s="44"/>
      <c r="M164" s="44"/>
      <c r="N164" s="113"/>
      <c r="O164" s="44"/>
      <c r="P164" s="44"/>
    </row>
    <row r="165" spans="1:16" ht="48" customHeight="1" x14ac:dyDescent="0.25">
      <c r="A165" s="44"/>
      <c r="B165" s="44"/>
      <c r="C165" s="44"/>
      <c r="D165" s="44"/>
      <c r="E165" s="44"/>
      <c r="F165" s="44"/>
      <c r="G165" s="47" t="str">
        <f t="shared" si="4"/>
        <v/>
      </c>
      <c r="H165" s="47" t="str">
        <f>IF(G165="","",IF(G165&gt;='Ayarlar ve Listeler'!$B$11,"Kritik",IF(G165&gt;='Ayarlar ve Listeler'!$B$10,"Yüksek",IF(G165&gt;='Ayarlar ve Listeler'!$B$9,"Orta","Düşük"))))</f>
        <v/>
      </c>
      <c r="I165" s="44"/>
      <c r="J165" s="44"/>
      <c r="K165" s="44"/>
      <c r="L165" s="44"/>
      <c r="M165" s="44"/>
      <c r="N165" s="113"/>
      <c r="O165" s="44"/>
      <c r="P165" s="44"/>
    </row>
    <row r="166" spans="1:16" ht="48" customHeight="1" x14ac:dyDescent="0.25">
      <c r="A166" s="44"/>
      <c r="B166" s="44"/>
      <c r="C166" s="44"/>
      <c r="D166" s="44"/>
      <c r="E166" s="44"/>
      <c r="F166" s="44"/>
      <c r="G166" s="47" t="str">
        <f t="shared" ref="G166:G197" si="5">IF(OR(E166="",F166=""),"",E166*F166)</f>
        <v/>
      </c>
      <c r="H166" s="47" t="str">
        <f>IF(G166="","",IF(G166&gt;='Ayarlar ve Listeler'!$B$11,"Kritik",IF(G166&gt;='Ayarlar ve Listeler'!$B$10,"Yüksek",IF(G166&gt;='Ayarlar ve Listeler'!$B$9,"Orta","Düşük"))))</f>
        <v/>
      </c>
      <c r="I166" s="44"/>
      <c r="J166" s="44"/>
      <c r="K166" s="44"/>
      <c r="L166" s="44"/>
      <c r="M166" s="44"/>
      <c r="N166" s="113"/>
      <c r="O166" s="44"/>
      <c r="P166" s="44"/>
    </row>
    <row r="167" spans="1:16" ht="48" customHeight="1" x14ac:dyDescent="0.25">
      <c r="A167" s="44"/>
      <c r="B167" s="44"/>
      <c r="C167" s="44"/>
      <c r="D167" s="44"/>
      <c r="E167" s="44"/>
      <c r="F167" s="44"/>
      <c r="G167" s="47" t="str">
        <f t="shared" si="5"/>
        <v/>
      </c>
      <c r="H167" s="47" t="str">
        <f>IF(G167="","",IF(G167&gt;='Ayarlar ve Listeler'!$B$11,"Kritik",IF(G167&gt;='Ayarlar ve Listeler'!$B$10,"Yüksek",IF(G167&gt;='Ayarlar ve Listeler'!$B$9,"Orta","Düşük"))))</f>
        <v/>
      </c>
      <c r="I167" s="44"/>
      <c r="J167" s="44"/>
      <c r="K167" s="44"/>
      <c r="L167" s="44"/>
      <c r="M167" s="44"/>
      <c r="N167" s="113"/>
      <c r="O167" s="44"/>
      <c r="P167" s="44"/>
    </row>
    <row r="168" spans="1:16" ht="48" customHeight="1" x14ac:dyDescent="0.25">
      <c r="A168" s="44"/>
      <c r="B168" s="44"/>
      <c r="C168" s="44"/>
      <c r="D168" s="44"/>
      <c r="E168" s="44"/>
      <c r="F168" s="44"/>
      <c r="G168" s="47" t="str">
        <f t="shared" si="5"/>
        <v/>
      </c>
      <c r="H168" s="47" t="str">
        <f>IF(G168="","",IF(G168&gt;='Ayarlar ve Listeler'!$B$11,"Kritik",IF(G168&gt;='Ayarlar ve Listeler'!$B$10,"Yüksek",IF(G168&gt;='Ayarlar ve Listeler'!$B$9,"Orta","Düşük"))))</f>
        <v/>
      </c>
      <c r="I168" s="44"/>
      <c r="J168" s="44"/>
      <c r="K168" s="44"/>
      <c r="L168" s="44"/>
      <c r="M168" s="44"/>
      <c r="N168" s="113"/>
      <c r="O168" s="44"/>
      <c r="P168" s="44"/>
    </row>
    <row r="169" spans="1:16" ht="48" customHeight="1" x14ac:dyDescent="0.25">
      <c r="A169" s="44"/>
      <c r="B169" s="44"/>
      <c r="C169" s="44"/>
      <c r="D169" s="44"/>
      <c r="E169" s="44"/>
      <c r="F169" s="44"/>
      <c r="G169" s="47" t="str">
        <f t="shared" si="5"/>
        <v/>
      </c>
      <c r="H169" s="47" t="str">
        <f>IF(G169="","",IF(G169&gt;='Ayarlar ve Listeler'!$B$11,"Kritik",IF(G169&gt;='Ayarlar ve Listeler'!$B$10,"Yüksek",IF(G169&gt;='Ayarlar ve Listeler'!$B$9,"Orta","Düşük"))))</f>
        <v/>
      </c>
      <c r="I169" s="44"/>
      <c r="J169" s="44"/>
      <c r="K169" s="44"/>
      <c r="L169" s="44"/>
      <c r="M169" s="44"/>
      <c r="N169" s="113"/>
      <c r="O169" s="44"/>
      <c r="P169" s="44"/>
    </row>
    <row r="170" spans="1:16" ht="48" customHeight="1" x14ac:dyDescent="0.25">
      <c r="A170" s="44"/>
      <c r="B170" s="44"/>
      <c r="C170" s="44"/>
      <c r="D170" s="44"/>
      <c r="E170" s="44"/>
      <c r="F170" s="44"/>
      <c r="G170" s="47" t="str">
        <f t="shared" si="5"/>
        <v/>
      </c>
      <c r="H170" s="47" t="str">
        <f>IF(G170="","",IF(G170&gt;='Ayarlar ve Listeler'!$B$11,"Kritik",IF(G170&gt;='Ayarlar ve Listeler'!$B$10,"Yüksek",IF(G170&gt;='Ayarlar ve Listeler'!$B$9,"Orta","Düşük"))))</f>
        <v/>
      </c>
      <c r="I170" s="44"/>
      <c r="J170" s="44"/>
      <c r="K170" s="44"/>
      <c r="L170" s="44"/>
      <c r="M170" s="44"/>
      <c r="N170" s="113"/>
      <c r="O170" s="44"/>
      <c r="P170" s="44"/>
    </row>
    <row r="171" spans="1:16" ht="48" customHeight="1" x14ac:dyDescent="0.25">
      <c r="A171" s="44"/>
      <c r="B171" s="44"/>
      <c r="C171" s="44"/>
      <c r="D171" s="44"/>
      <c r="E171" s="44"/>
      <c r="F171" s="44"/>
      <c r="G171" s="47" t="str">
        <f t="shared" si="5"/>
        <v/>
      </c>
      <c r="H171" s="47" t="str">
        <f>IF(G171="","",IF(G171&gt;='Ayarlar ve Listeler'!$B$11,"Kritik",IF(G171&gt;='Ayarlar ve Listeler'!$B$10,"Yüksek",IF(G171&gt;='Ayarlar ve Listeler'!$B$9,"Orta","Düşük"))))</f>
        <v/>
      </c>
      <c r="I171" s="44"/>
      <c r="J171" s="44"/>
      <c r="K171" s="44"/>
      <c r="L171" s="44"/>
      <c r="M171" s="44"/>
      <c r="N171" s="113"/>
      <c r="O171" s="44"/>
      <c r="P171" s="44"/>
    </row>
    <row r="172" spans="1:16" ht="48" customHeight="1" x14ac:dyDescent="0.25">
      <c r="A172" s="44"/>
      <c r="B172" s="44"/>
      <c r="C172" s="44"/>
      <c r="D172" s="44"/>
      <c r="E172" s="44"/>
      <c r="F172" s="44"/>
      <c r="G172" s="47" t="str">
        <f t="shared" si="5"/>
        <v/>
      </c>
      <c r="H172" s="47" t="str">
        <f>IF(G172="","",IF(G172&gt;='Ayarlar ve Listeler'!$B$11,"Kritik",IF(G172&gt;='Ayarlar ve Listeler'!$B$10,"Yüksek",IF(G172&gt;='Ayarlar ve Listeler'!$B$9,"Orta","Düşük"))))</f>
        <v/>
      </c>
      <c r="I172" s="44"/>
      <c r="J172" s="44"/>
      <c r="K172" s="44"/>
      <c r="L172" s="44"/>
      <c r="M172" s="44"/>
      <c r="N172" s="113"/>
      <c r="O172" s="44"/>
      <c r="P172" s="44"/>
    </row>
    <row r="173" spans="1:16" ht="48" customHeight="1" x14ac:dyDescent="0.25">
      <c r="A173" s="44"/>
      <c r="B173" s="44"/>
      <c r="C173" s="44"/>
      <c r="D173" s="44"/>
      <c r="E173" s="44"/>
      <c r="F173" s="44"/>
      <c r="G173" s="47" t="str">
        <f t="shared" si="5"/>
        <v/>
      </c>
      <c r="H173" s="47" t="str">
        <f>IF(G173="","",IF(G173&gt;='Ayarlar ve Listeler'!$B$11,"Kritik",IF(G173&gt;='Ayarlar ve Listeler'!$B$10,"Yüksek",IF(G173&gt;='Ayarlar ve Listeler'!$B$9,"Orta","Düşük"))))</f>
        <v/>
      </c>
      <c r="I173" s="44"/>
      <c r="J173" s="44"/>
      <c r="K173" s="44"/>
      <c r="L173" s="44"/>
      <c r="M173" s="44"/>
      <c r="N173" s="113"/>
      <c r="O173" s="44"/>
      <c r="P173" s="44"/>
    </row>
    <row r="174" spans="1:16" ht="48" customHeight="1" x14ac:dyDescent="0.25">
      <c r="A174" s="44"/>
      <c r="B174" s="44"/>
      <c r="C174" s="44"/>
      <c r="D174" s="44"/>
      <c r="E174" s="44"/>
      <c r="F174" s="44"/>
      <c r="G174" s="47" t="str">
        <f t="shared" si="5"/>
        <v/>
      </c>
      <c r="H174" s="47" t="str">
        <f>IF(G174="","",IF(G174&gt;='Ayarlar ve Listeler'!$B$11,"Kritik",IF(G174&gt;='Ayarlar ve Listeler'!$B$10,"Yüksek",IF(G174&gt;='Ayarlar ve Listeler'!$B$9,"Orta","Düşük"))))</f>
        <v/>
      </c>
      <c r="I174" s="44"/>
      <c r="J174" s="44"/>
      <c r="K174" s="44"/>
      <c r="L174" s="44"/>
      <c r="M174" s="44"/>
      <c r="N174" s="113"/>
      <c r="O174" s="44"/>
      <c r="P174" s="44"/>
    </row>
    <row r="175" spans="1:16" ht="48" customHeight="1" x14ac:dyDescent="0.25">
      <c r="A175" s="44"/>
      <c r="B175" s="44"/>
      <c r="C175" s="44"/>
      <c r="D175" s="44"/>
      <c r="E175" s="44"/>
      <c r="F175" s="44"/>
      <c r="G175" s="47" t="str">
        <f t="shared" si="5"/>
        <v/>
      </c>
      <c r="H175" s="47" t="str">
        <f>IF(G175="","",IF(G175&gt;='Ayarlar ve Listeler'!$B$11,"Kritik",IF(G175&gt;='Ayarlar ve Listeler'!$B$10,"Yüksek",IF(G175&gt;='Ayarlar ve Listeler'!$B$9,"Orta","Düşük"))))</f>
        <v/>
      </c>
      <c r="I175" s="44"/>
      <c r="J175" s="44"/>
      <c r="K175" s="44"/>
      <c r="L175" s="44"/>
      <c r="M175" s="44"/>
      <c r="N175" s="113"/>
      <c r="O175" s="44"/>
      <c r="P175" s="44"/>
    </row>
    <row r="176" spans="1:16" ht="48" customHeight="1" x14ac:dyDescent="0.25">
      <c r="A176" s="44"/>
      <c r="B176" s="44"/>
      <c r="C176" s="44"/>
      <c r="D176" s="44"/>
      <c r="E176" s="44"/>
      <c r="F176" s="44"/>
      <c r="G176" s="47" t="str">
        <f t="shared" si="5"/>
        <v/>
      </c>
      <c r="H176" s="47" t="str">
        <f>IF(G176="","",IF(G176&gt;='Ayarlar ve Listeler'!$B$11,"Kritik",IF(G176&gt;='Ayarlar ve Listeler'!$B$10,"Yüksek",IF(G176&gt;='Ayarlar ve Listeler'!$B$9,"Orta","Düşük"))))</f>
        <v/>
      </c>
      <c r="I176" s="44"/>
      <c r="J176" s="44"/>
      <c r="K176" s="44"/>
      <c r="L176" s="44"/>
      <c r="M176" s="44"/>
      <c r="N176" s="113"/>
      <c r="O176" s="44"/>
      <c r="P176" s="44"/>
    </row>
    <row r="177" spans="1:16" ht="48" customHeight="1" x14ac:dyDescent="0.25">
      <c r="A177" s="44"/>
      <c r="B177" s="44"/>
      <c r="C177" s="44"/>
      <c r="D177" s="44"/>
      <c r="E177" s="44"/>
      <c r="F177" s="44"/>
      <c r="G177" s="47" t="str">
        <f t="shared" si="5"/>
        <v/>
      </c>
      <c r="H177" s="47" t="str">
        <f>IF(G177="","",IF(G177&gt;='Ayarlar ve Listeler'!$B$11,"Kritik",IF(G177&gt;='Ayarlar ve Listeler'!$B$10,"Yüksek",IF(G177&gt;='Ayarlar ve Listeler'!$B$9,"Orta","Düşük"))))</f>
        <v/>
      </c>
      <c r="I177" s="44"/>
      <c r="J177" s="44"/>
      <c r="K177" s="44"/>
      <c r="L177" s="44"/>
      <c r="M177" s="44"/>
      <c r="N177" s="113"/>
      <c r="O177" s="44"/>
      <c r="P177" s="44"/>
    </row>
    <row r="178" spans="1:16" ht="48" customHeight="1" x14ac:dyDescent="0.25">
      <c r="A178" s="44"/>
      <c r="B178" s="44"/>
      <c r="C178" s="44"/>
      <c r="D178" s="44"/>
      <c r="E178" s="44"/>
      <c r="F178" s="44"/>
      <c r="G178" s="47" t="str">
        <f t="shared" si="5"/>
        <v/>
      </c>
      <c r="H178" s="47" t="str">
        <f>IF(G178="","",IF(G178&gt;='Ayarlar ve Listeler'!$B$11,"Kritik",IF(G178&gt;='Ayarlar ve Listeler'!$B$10,"Yüksek",IF(G178&gt;='Ayarlar ve Listeler'!$B$9,"Orta","Düşük"))))</f>
        <v/>
      </c>
      <c r="I178" s="44"/>
      <c r="J178" s="44"/>
      <c r="K178" s="44"/>
      <c r="L178" s="44"/>
      <c r="M178" s="44"/>
      <c r="N178" s="113"/>
      <c r="O178" s="44"/>
      <c r="P178" s="44"/>
    </row>
    <row r="179" spans="1:16" ht="48" customHeight="1" x14ac:dyDescent="0.25">
      <c r="A179" s="44"/>
      <c r="B179" s="44"/>
      <c r="C179" s="44"/>
      <c r="D179" s="44"/>
      <c r="E179" s="44"/>
      <c r="F179" s="44"/>
      <c r="G179" s="47" t="str">
        <f t="shared" si="5"/>
        <v/>
      </c>
      <c r="H179" s="47" t="str">
        <f>IF(G179="","",IF(G179&gt;='Ayarlar ve Listeler'!$B$11,"Kritik",IF(G179&gt;='Ayarlar ve Listeler'!$B$10,"Yüksek",IF(G179&gt;='Ayarlar ve Listeler'!$B$9,"Orta","Düşük"))))</f>
        <v/>
      </c>
      <c r="I179" s="44"/>
      <c r="J179" s="44"/>
      <c r="K179" s="44"/>
      <c r="L179" s="44"/>
      <c r="M179" s="44"/>
      <c r="N179" s="113"/>
      <c r="O179" s="44"/>
      <c r="P179" s="44"/>
    </row>
    <row r="180" spans="1:16" ht="48" customHeight="1" x14ac:dyDescent="0.25">
      <c r="A180" s="44"/>
      <c r="B180" s="44"/>
      <c r="C180" s="44"/>
      <c r="D180" s="44"/>
      <c r="E180" s="44"/>
      <c r="F180" s="44"/>
      <c r="G180" s="47" t="str">
        <f t="shared" si="5"/>
        <v/>
      </c>
      <c r="H180" s="47" t="str">
        <f>IF(G180="","",IF(G180&gt;='Ayarlar ve Listeler'!$B$11,"Kritik",IF(G180&gt;='Ayarlar ve Listeler'!$B$10,"Yüksek",IF(G180&gt;='Ayarlar ve Listeler'!$B$9,"Orta","Düşük"))))</f>
        <v/>
      </c>
      <c r="I180" s="44"/>
      <c r="J180" s="44"/>
      <c r="K180" s="44"/>
      <c r="L180" s="44"/>
      <c r="M180" s="44"/>
      <c r="N180" s="113"/>
      <c r="O180" s="44"/>
      <c r="P180" s="44"/>
    </row>
    <row r="181" spans="1:16" ht="48" customHeight="1" x14ac:dyDescent="0.25">
      <c r="A181" s="44"/>
      <c r="B181" s="44"/>
      <c r="C181" s="44"/>
      <c r="D181" s="44"/>
      <c r="E181" s="44"/>
      <c r="F181" s="44"/>
      <c r="G181" s="47" t="str">
        <f t="shared" si="5"/>
        <v/>
      </c>
      <c r="H181" s="47" t="str">
        <f>IF(G181="","",IF(G181&gt;='Ayarlar ve Listeler'!$B$11,"Kritik",IF(G181&gt;='Ayarlar ve Listeler'!$B$10,"Yüksek",IF(G181&gt;='Ayarlar ve Listeler'!$B$9,"Orta","Düşük"))))</f>
        <v/>
      </c>
      <c r="I181" s="44"/>
      <c r="J181" s="44"/>
      <c r="K181" s="44"/>
      <c r="L181" s="44"/>
      <c r="M181" s="44"/>
      <c r="N181" s="113"/>
      <c r="O181" s="44"/>
      <c r="P181" s="44"/>
    </row>
    <row r="182" spans="1:16" ht="48" customHeight="1" x14ac:dyDescent="0.25">
      <c r="A182" s="44"/>
      <c r="B182" s="44"/>
      <c r="C182" s="44"/>
      <c r="D182" s="44"/>
      <c r="E182" s="44"/>
      <c r="F182" s="44"/>
      <c r="G182" s="47" t="str">
        <f t="shared" si="5"/>
        <v/>
      </c>
      <c r="H182" s="47" t="str">
        <f>IF(G182="","",IF(G182&gt;='Ayarlar ve Listeler'!$B$11,"Kritik",IF(G182&gt;='Ayarlar ve Listeler'!$B$10,"Yüksek",IF(G182&gt;='Ayarlar ve Listeler'!$B$9,"Orta","Düşük"))))</f>
        <v/>
      </c>
      <c r="I182" s="44"/>
      <c r="J182" s="44"/>
      <c r="K182" s="44"/>
      <c r="L182" s="44"/>
      <c r="M182" s="44"/>
      <c r="N182" s="113"/>
      <c r="O182" s="44"/>
      <c r="P182" s="44"/>
    </row>
    <row r="183" spans="1:16" ht="48" customHeight="1" x14ac:dyDescent="0.25">
      <c r="A183" s="44"/>
      <c r="B183" s="44"/>
      <c r="C183" s="44"/>
      <c r="D183" s="44"/>
      <c r="E183" s="44"/>
      <c r="F183" s="44"/>
      <c r="G183" s="47" t="str">
        <f t="shared" si="5"/>
        <v/>
      </c>
      <c r="H183" s="47" t="str">
        <f>IF(G183="","",IF(G183&gt;='Ayarlar ve Listeler'!$B$11,"Kritik",IF(G183&gt;='Ayarlar ve Listeler'!$B$10,"Yüksek",IF(G183&gt;='Ayarlar ve Listeler'!$B$9,"Orta","Düşük"))))</f>
        <v/>
      </c>
      <c r="I183" s="44"/>
      <c r="J183" s="44"/>
      <c r="K183" s="44"/>
      <c r="L183" s="44"/>
      <c r="M183" s="44"/>
      <c r="N183" s="113"/>
      <c r="O183" s="44"/>
      <c r="P183" s="44"/>
    </row>
    <row r="184" spans="1:16" ht="48" customHeight="1" x14ac:dyDescent="0.25">
      <c r="A184" s="44"/>
      <c r="B184" s="44"/>
      <c r="C184" s="44"/>
      <c r="D184" s="44"/>
      <c r="E184" s="44"/>
      <c r="F184" s="44"/>
      <c r="G184" s="47" t="str">
        <f t="shared" si="5"/>
        <v/>
      </c>
      <c r="H184" s="47" t="str">
        <f>IF(G184="","",IF(G184&gt;='Ayarlar ve Listeler'!$B$11,"Kritik",IF(G184&gt;='Ayarlar ve Listeler'!$B$10,"Yüksek",IF(G184&gt;='Ayarlar ve Listeler'!$B$9,"Orta","Düşük"))))</f>
        <v/>
      </c>
      <c r="I184" s="44"/>
      <c r="J184" s="44"/>
      <c r="K184" s="44"/>
      <c r="L184" s="44"/>
      <c r="M184" s="44"/>
      <c r="N184" s="113"/>
      <c r="O184" s="44"/>
      <c r="P184" s="44"/>
    </row>
    <row r="185" spans="1:16" ht="48" customHeight="1" x14ac:dyDescent="0.25">
      <c r="A185" s="44"/>
      <c r="B185" s="44"/>
      <c r="C185" s="44"/>
      <c r="D185" s="44"/>
      <c r="E185" s="44"/>
      <c r="F185" s="44"/>
      <c r="G185" s="47" t="str">
        <f t="shared" si="5"/>
        <v/>
      </c>
      <c r="H185" s="47" t="str">
        <f>IF(G185="","",IF(G185&gt;='Ayarlar ve Listeler'!$B$11,"Kritik",IF(G185&gt;='Ayarlar ve Listeler'!$B$10,"Yüksek",IF(G185&gt;='Ayarlar ve Listeler'!$B$9,"Orta","Düşük"))))</f>
        <v/>
      </c>
      <c r="I185" s="44"/>
      <c r="J185" s="44"/>
      <c r="K185" s="44"/>
      <c r="L185" s="44"/>
      <c r="M185" s="44"/>
      <c r="N185" s="113"/>
      <c r="O185" s="44"/>
      <c r="P185" s="44"/>
    </row>
    <row r="186" spans="1:16" ht="48" customHeight="1" x14ac:dyDescent="0.25">
      <c r="A186" s="44"/>
      <c r="B186" s="44"/>
      <c r="C186" s="44"/>
      <c r="D186" s="44"/>
      <c r="E186" s="44"/>
      <c r="F186" s="44"/>
      <c r="G186" s="47" t="str">
        <f t="shared" si="5"/>
        <v/>
      </c>
      <c r="H186" s="47" t="str">
        <f>IF(G186="","",IF(G186&gt;='Ayarlar ve Listeler'!$B$11,"Kritik",IF(G186&gt;='Ayarlar ve Listeler'!$B$10,"Yüksek",IF(G186&gt;='Ayarlar ve Listeler'!$B$9,"Orta","Düşük"))))</f>
        <v/>
      </c>
      <c r="I186" s="44"/>
      <c r="J186" s="44"/>
      <c r="K186" s="44"/>
      <c r="L186" s="44"/>
      <c r="M186" s="44"/>
      <c r="N186" s="113"/>
      <c r="O186" s="44"/>
      <c r="P186" s="44"/>
    </row>
    <row r="187" spans="1:16" ht="48" customHeight="1" x14ac:dyDescent="0.25">
      <c r="A187" s="44"/>
      <c r="B187" s="44"/>
      <c r="C187" s="44"/>
      <c r="D187" s="44"/>
      <c r="E187" s="44"/>
      <c r="F187" s="44"/>
      <c r="G187" s="47" t="str">
        <f t="shared" si="5"/>
        <v/>
      </c>
      <c r="H187" s="47" t="str">
        <f>IF(G187="","",IF(G187&gt;='Ayarlar ve Listeler'!$B$11,"Kritik",IF(G187&gt;='Ayarlar ve Listeler'!$B$10,"Yüksek",IF(G187&gt;='Ayarlar ve Listeler'!$B$9,"Orta","Düşük"))))</f>
        <v/>
      </c>
      <c r="I187" s="44"/>
      <c r="J187" s="44"/>
      <c r="K187" s="44"/>
      <c r="L187" s="44"/>
      <c r="M187" s="44"/>
      <c r="N187" s="113"/>
      <c r="O187" s="44"/>
      <c r="P187" s="44"/>
    </row>
    <row r="188" spans="1:16" ht="48" customHeight="1" x14ac:dyDescent="0.25">
      <c r="A188" s="44"/>
      <c r="B188" s="44"/>
      <c r="C188" s="44"/>
      <c r="D188" s="44"/>
      <c r="E188" s="44"/>
      <c r="F188" s="44"/>
      <c r="G188" s="47" t="str">
        <f t="shared" si="5"/>
        <v/>
      </c>
      <c r="H188" s="47" t="str">
        <f>IF(G188="","",IF(G188&gt;='Ayarlar ve Listeler'!$B$11,"Kritik",IF(G188&gt;='Ayarlar ve Listeler'!$B$10,"Yüksek",IF(G188&gt;='Ayarlar ve Listeler'!$B$9,"Orta","Düşük"))))</f>
        <v/>
      </c>
      <c r="I188" s="44"/>
      <c r="J188" s="44"/>
      <c r="K188" s="44"/>
      <c r="L188" s="44"/>
      <c r="M188" s="44"/>
      <c r="N188" s="113"/>
      <c r="O188" s="44"/>
      <c r="P188" s="44"/>
    </row>
    <row r="189" spans="1:16" ht="48" customHeight="1" x14ac:dyDescent="0.25">
      <c r="A189" s="44"/>
      <c r="B189" s="44"/>
      <c r="C189" s="44"/>
      <c r="D189" s="44"/>
      <c r="E189" s="44"/>
      <c r="F189" s="44"/>
      <c r="G189" s="47" t="str">
        <f t="shared" si="5"/>
        <v/>
      </c>
      <c r="H189" s="47" t="str">
        <f>IF(G189="","",IF(G189&gt;='Ayarlar ve Listeler'!$B$11,"Kritik",IF(G189&gt;='Ayarlar ve Listeler'!$B$10,"Yüksek",IF(G189&gt;='Ayarlar ve Listeler'!$B$9,"Orta","Düşük"))))</f>
        <v/>
      </c>
      <c r="I189" s="44"/>
      <c r="J189" s="44"/>
      <c r="K189" s="44"/>
      <c r="L189" s="44"/>
      <c r="M189" s="44"/>
      <c r="N189" s="113"/>
      <c r="O189" s="44"/>
      <c r="P189" s="44"/>
    </row>
    <row r="190" spans="1:16" ht="48" customHeight="1" x14ac:dyDescent="0.25">
      <c r="A190" s="44"/>
      <c r="B190" s="44"/>
      <c r="C190" s="44"/>
      <c r="D190" s="44"/>
      <c r="E190" s="44"/>
      <c r="F190" s="44"/>
      <c r="G190" s="47" t="str">
        <f t="shared" si="5"/>
        <v/>
      </c>
      <c r="H190" s="47" t="str">
        <f>IF(G190="","",IF(G190&gt;='Ayarlar ve Listeler'!$B$11,"Kritik",IF(G190&gt;='Ayarlar ve Listeler'!$B$10,"Yüksek",IF(G190&gt;='Ayarlar ve Listeler'!$B$9,"Orta","Düşük"))))</f>
        <v/>
      </c>
      <c r="I190" s="44"/>
      <c r="J190" s="44"/>
      <c r="K190" s="44"/>
      <c r="L190" s="44"/>
      <c r="M190" s="44"/>
      <c r="N190" s="113"/>
      <c r="O190" s="44"/>
      <c r="P190" s="44"/>
    </row>
    <row r="191" spans="1:16" ht="48" customHeight="1" x14ac:dyDescent="0.25">
      <c r="A191" s="44"/>
      <c r="B191" s="44"/>
      <c r="C191" s="44"/>
      <c r="D191" s="44"/>
      <c r="E191" s="44"/>
      <c r="F191" s="44"/>
      <c r="G191" s="47" t="str">
        <f t="shared" si="5"/>
        <v/>
      </c>
      <c r="H191" s="47" t="str">
        <f>IF(G191="","",IF(G191&gt;='Ayarlar ve Listeler'!$B$11,"Kritik",IF(G191&gt;='Ayarlar ve Listeler'!$B$10,"Yüksek",IF(G191&gt;='Ayarlar ve Listeler'!$B$9,"Orta","Düşük"))))</f>
        <v/>
      </c>
      <c r="I191" s="44"/>
      <c r="J191" s="44"/>
      <c r="K191" s="44"/>
      <c r="L191" s="44"/>
      <c r="M191" s="44"/>
      <c r="N191" s="113"/>
      <c r="O191" s="44"/>
      <c r="P191" s="44"/>
    </row>
    <row r="192" spans="1:16" ht="48" customHeight="1" x14ac:dyDescent="0.25">
      <c r="A192" s="44"/>
      <c r="B192" s="44"/>
      <c r="C192" s="44"/>
      <c r="D192" s="44"/>
      <c r="E192" s="44"/>
      <c r="F192" s="44"/>
      <c r="G192" s="47" t="str">
        <f t="shared" si="5"/>
        <v/>
      </c>
      <c r="H192" s="47" t="str">
        <f>IF(G192="","",IF(G192&gt;='Ayarlar ve Listeler'!$B$11,"Kritik",IF(G192&gt;='Ayarlar ve Listeler'!$B$10,"Yüksek",IF(G192&gt;='Ayarlar ve Listeler'!$B$9,"Orta","Düşük"))))</f>
        <v/>
      </c>
      <c r="I192" s="44"/>
      <c r="J192" s="44"/>
      <c r="K192" s="44"/>
      <c r="L192" s="44"/>
      <c r="M192" s="44"/>
      <c r="N192" s="113"/>
      <c r="O192" s="44"/>
      <c r="P192" s="44"/>
    </row>
    <row r="193" spans="1:16" ht="48" customHeight="1" x14ac:dyDescent="0.25">
      <c r="A193" s="44"/>
      <c r="B193" s="44"/>
      <c r="C193" s="44"/>
      <c r="D193" s="44"/>
      <c r="E193" s="44"/>
      <c r="F193" s="44"/>
      <c r="G193" s="47" t="str">
        <f t="shared" si="5"/>
        <v/>
      </c>
      <c r="H193" s="47" t="str">
        <f>IF(G193="","",IF(G193&gt;='Ayarlar ve Listeler'!$B$11,"Kritik",IF(G193&gt;='Ayarlar ve Listeler'!$B$10,"Yüksek",IF(G193&gt;='Ayarlar ve Listeler'!$B$9,"Orta","Düşük"))))</f>
        <v/>
      </c>
      <c r="I193" s="44"/>
      <c r="J193" s="44"/>
      <c r="K193" s="44"/>
      <c r="L193" s="44"/>
      <c r="M193" s="44"/>
      <c r="N193" s="113"/>
      <c r="O193" s="44"/>
      <c r="P193" s="44"/>
    </row>
    <row r="194" spans="1:16" ht="48" customHeight="1" x14ac:dyDescent="0.25">
      <c r="A194" s="44"/>
      <c r="B194" s="44"/>
      <c r="C194" s="44"/>
      <c r="D194" s="44"/>
      <c r="E194" s="44"/>
      <c r="F194" s="44"/>
      <c r="G194" s="47" t="str">
        <f t="shared" si="5"/>
        <v/>
      </c>
      <c r="H194" s="47" t="str">
        <f>IF(G194="","",IF(G194&gt;='Ayarlar ve Listeler'!$B$11,"Kritik",IF(G194&gt;='Ayarlar ve Listeler'!$B$10,"Yüksek",IF(G194&gt;='Ayarlar ve Listeler'!$B$9,"Orta","Düşük"))))</f>
        <v/>
      </c>
      <c r="I194" s="44"/>
      <c r="J194" s="44"/>
      <c r="K194" s="44"/>
      <c r="L194" s="44"/>
      <c r="M194" s="44"/>
      <c r="N194" s="113"/>
      <c r="O194" s="44"/>
      <c r="P194" s="44"/>
    </row>
    <row r="195" spans="1:16" ht="48" customHeight="1" x14ac:dyDescent="0.25">
      <c r="A195" s="44"/>
      <c r="B195" s="44"/>
      <c r="C195" s="44"/>
      <c r="D195" s="44"/>
      <c r="E195" s="44"/>
      <c r="F195" s="44"/>
      <c r="G195" s="47" t="str">
        <f t="shared" si="5"/>
        <v/>
      </c>
      <c r="H195" s="47" t="str">
        <f>IF(G195="","",IF(G195&gt;='Ayarlar ve Listeler'!$B$11,"Kritik",IF(G195&gt;='Ayarlar ve Listeler'!$B$10,"Yüksek",IF(G195&gt;='Ayarlar ve Listeler'!$B$9,"Orta","Düşük"))))</f>
        <v/>
      </c>
      <c r="I195" s="44"/>
      <c r="J195" s="44"/>
      <c r="K195" s="44"/>
      <c r="L195" s="44"/>
      <c r="M195" s="44"/>
      <c r="N195" s="113"/>
      <c r="O195" s="44"/>
      <c r="P195" s="44"/>
    </row>
    <row r="196" spans="1:16" ht="48" customHeight="1" x14ac:dyDescent="0.25">
      <c r="A196" s="44"/>
      <c r="B196" s="44"/>
      <c r="C196" s="44"/>
      <c r="D196" s="44"/>
      <c r="E196" s="44"/>
      <c r="F196" s="44"/>
      <c r="G196" s="47" t="str">
        <f t="shared" si="5"/>
        <v/>
      </c>
      <c r="H196" s="47" t="str">
        <f>IF(G196="","",IF(G196&gt;='Ayarlar ve Listeler'!$B$11,"Kritik",IF(G196&gt;='Ayarlar ve Listeler'!$B$10,"Yüksek",IF(G196&gt;='Ayarlar ve Listeler'!$B$9,"Orta","Düşük"))))</f>
        <v/>
      </c>
      <c r="I196" s="44"/>
      <c r="J196" s="44"/>
      <c r="K196" s="44"/>
      <c r="L196" s="44"/>
      <c r="M196" s="44"/>
      <c r="N196" s="113"/>
      <c r="O196" s="44"/>
      <c r="P196" s="44"/>
    </row>
    <row r="197" spans="1:16" ht="48" customHeight="1" x14ac:dyDescent="0.25">
      <c r="A197" s="44"/>
      <c r="B197" s="44"/>
      <c r="C197" s="44"/>
      <c r="D197" s="44"/>
      <c r="E197" s="44"/>
      <c r="F197" s="44"/>
      <c r="G197" s="47" t="str">
        <f t="shared" si="5"/>
        <v/>
      </c>
      <c r="H197" s="47" t="str">
        <f>IF(G197="","",IF(G197&gt;='Ayarlar ve Listeler'!$B$11,"Kritik",IF(G197&gt;='Ayarlar ve Listeler'!$B$10,"Yüksek",IF(G197&gt;='Ayarlar ve Listeler'!$B$9,"Orta","Düşük"))))</f>
        <v/>
      </c>
      <c r="I197" s="44"/>
      <c r="J197" s="44"/>
      <c r="K197" s="44"/>
      <c r="L197" s="44"/>
      <c r="M197" s="44"/>
      <c r="N197" s="113"/>
      <c r="O197" s="44"/>
      <c r="P197" s="44"/>
    </row>
    <row r="198" spans="1:16" ht="48" customHeight="1" x14ac:dyDescent="0.25">
      <c r="A198" s="44"/>
      <c r="B198" s="44"/>
      <c r="C198" s="44"/>
      <c r="D198" s="44"/>
      <c r="E198" s="44"/>
      <c r="F198" s="44"/>
      <c r="G198" s="47" t="str">
        <f t="shared" ref="G198:G229" si="6">IF(OR(E198="",F198=""),"",E198*F198)</f>
        <v/>
      </c>
      <c r="H198" s="47" t="str">
        <f>IF(G198="","",IF(G198&gt;='Ayarlar ve Listeler'!$B$11,"Kritik",IF(G198&gt;='Ayarlar ve Listeler'!$B$10,"Yüksek",IF(G198&gt;='Ayarlar ve Listeler'!$B$9,"Orta","Düşük"))))</f>
        <v/>
      </c>
      <c r="I198" s="44"/>
      <c r="J198" s="44"/>
      <c r="K198" s="44"/>
      <c r="L198" s="44"/>
      <c r="M198" s="44"/>
      <c r="N198" s="113"/>
      <c r="O198" s="44"/>
      <c r="P198" s="44"/>
    </row>
    <row r="199" spans="1:16" ht="48" customHeight="1" x14ac:dyDescent="0.25">
      <c r="A199" s="44"/>
      <c r="B199" s="44"/>
      <c r="C199" s="44"/>
      <c r="D199" s="44"/>
      <c r="E199" s="44"/>
      <c r="F199" s="44"/>
      <c r="G199" s="47" t="str">
        <f t="shared" si="6"/>
        <v/>
      </c>
      <c r="H199" s="47" t="str">
        <f>IF(G199="","",IF(G199&gt;='Ayarlar ve Listeler'!$B$11,"Kritik",IF(G199&gt;='Ayarlar ve Listeler'!$B$10,"Yüksek",IF(G199&gt;='Ayarlar ve Listeler'!$B$9,"Orta","Düşük"))))</f>
        <v/>
      </c>
      <c r="I199" s="44"/>
      <c r="J199" s="44"/>
      <c r="K199" s="44"/>
      <c r="L199" s="44"/>
      <c r="M199" s="44"/>
      <c r="N199" s="113"/>
      <c r="O199" s="44"/>
      <c r="P199" s="44"/>
    </row>
    <row r="200" spans="1:16" ht="48" customHeight="1" x14ac:dyDescent="0.25">
      <c r="A200" s="44"/>
      <c r="B200" s="44"/>
      <c r="C200" s="44"/>
      <c r="D200" s="44"/>
      <c r="E200" s="44"/>
      <c r="F200" s="44"/>
      <c r="G200" s="47" t="str">
        <f t="shared" si="6"/>
        <v/>
      </c>
      <c r="H200" s="47" t="str">
        <f>IF(G200="","",IF(G200&gt;='Ayarlar ve Listeler'!$B$11,"Kritik",IF(G200&gt;='Ayarlar ve Listeler'!$B$10,"Yüksek",IF(G200&gt;='Ayarlar ve Listeler'!$B$9,"Orta","Düşük"))))</f>
        <v/>
      </c>
      <c r="I200" s="44"/>
      <c r="J200" s="44"/>
      <c r="K200" s="44"/>
      <c r="L200" s="44"/>
      <c r="M200" s="44"/>
      <c r="N200" s="113"/>
      <c r="O200" s="44"/>
      <c r="P200" s="44"/>
    </row>
    <row r="201" spans="1:16" ht="48" customHeight="1" x14ac:dyDescent="0.25">
      <c r="A201" s="44"/>
      <c r="B201" s="44"/>
      <c r="C201" s="44"/>
      <c r="D201" s="44"/>
      <c r="E201" s="44"/>
      <c r="F201" s="44"/>
      <c r="G201" s="47" t="str">
        <f t="shared" si="6"/>
        <v/>
      </c>
      <c r="H201" s="47" t="str">
        <f>IF(G201="","",IF(G201&gt;='Ayarlar ve Listeler'!$B$11,"Kritik",IF(G201&gt;='Ayarlar ve Listeler'!$B$10,"Yüksek",IF(G201&gt;='Ayarlar ve Listeler'!$B$9,"Orta","Düşük"))))</f>
        <v/>
      </c>
      <c r="I201" s="44"/>
      <c r="J201" s="44"/>
      <c r="K201" s="44"/>
      <c r="L201" s="44"/>
      <c r="M201" s="44"/>
      <c r="N201" s="113"/>
      <c r="O201" s="44"/>
      <c r="P201" s="44"/>
    </row>
    <row r="202" spans="1:16" ht="48" customHeight="1" x14ac:dyDescent="0.25">
      <c r="A202" s="44"/>
      <c r="B202" s="44"/>
      <c r="C202" s="44"/>
      <c r="D202" s="44"/>
      <c r="E202" s="44"/>
      <c r="F202" s="44"/>
      <c r="G202" s="47" t="str">
        <f t="shared" si="6"/>
        <v/>
      </c>
      <c r="H202" s="47" t="str">
        <f>IF(G202="","",IF(G202&gt;='Ayarlar ve Listeler'!$B$11,"Kritik",IF(G202&gt;='Ayarlar ve Listeler'!$B$10,"Yüksek",IF(G202&gt;='Ayarlar ve Listeler'!$B$9,"Orta","Düşük"))))</f>
        <v/>
      </c>
      <c r="I202" s="44"/>
      <c r="J202" s="44"/>
      <c r="K202" s="44"/>
      <c r="L202" s="44"/>
      <c r="M202" s="44"/>
      <c r="N202" s="113"/>
      <c r="O202" s="44"/>
      <c r="P202" s="44"/>
    </row>
    <row r="203" spans="1:16" ht="48" customHeight="1" x14ac:dyDescent="0.25">
      <c r="A203" s="44"/>
      <c r="B203" s="44"/>
      <c r="C203" s="44"/>
      <c r="D203" s="44"/>
      <c r="E203" s="44"/>
      <c r="F203" s="44"/>
      <c r="G203" s="47" t="str">
        <f t="shared" si="6"/>
        <v/>
      </c>
      <c r="H203" s="47" t="str">
        <f>IF(G203="","",IF(G203&gt;='Ayarlar ve Listeler'!$B$11,"Kritik",IF(G203&gt;='Ayarlar ve Listeler'!$B$10,"Yüksek",IF(G203&gt;='Ayarlar ve Listeler'!$B$9,"Orta","Düşük"))))</f>
        <v/>
      </c>
      <c r="I203" s="44"/>
      <c r="J203" s="44"/>
      <c r="K203" s="44"/>
      <c r="L203" s="44"/>
      <c r="M203" s="44"/>
      <c r="N203" s="113"/>
      <c r="O203" s="44"/>
      <c r="P203" s="44"/>
    </row>
    <row r="204" spans="1:16" ht="48" customHeight="1" x14ac:dyDescent="0.25">
      <c r="A204" s="44"/>
      <c r="B204" s="44"/>
      <c r="C204" s="44"/>
      <c r="D204" s="44"/>
      <c r="E204" s="44"/>
      <c r="F204" s="44"/>
      <c r="G204" s="47" t="str">
        <f t="shared" si="6"/>
        <v/>
      </c>
      <c r="H204" s="47" t="str">
        <f>IF(G204="","",IF(G204&gt;='Ayarlar ve Listeler'!$B$11,"Kritik",IF(G204&gt;='Ayarlar ve Listeler'!$B$10,"Yüksek",IF(G204&gt;='Ayarlar ve Listeler'!$B$9,"Orta","Düşük"))))</f>
        <v/>
      </c>
      <c r="I204" s="44"/>
      <c r="J204" s="44"/>
      <c r="K204" s="44"/>
      <c r="L204" s="44"/>
      <c r="M204" s="44"/>
      <c r="N204" s="113"/>
      <c r="O204" s="44"/>
      <c r="P204" s="44"/>
    </row>
    <row r="205" spans="1:16" ht="48" customHeight="1" x14ac:dyDescent="0.25">
      <c r="A205" s="45"/>
      <c r="B205" s="45"/>
      <c r="C205" s="45"/>
      <c r="D205" s="45"/>
      <c r="E205" s="45"/>
      <c r="F205" s="45"/>
      <c r="G205" s="48" t="str">
        <f t="shared" si="6"/>
        <v/>
      </c>
      <c r="H205" s="48" t="str">
        <f>IF(G205="","",IF(G205&gt;='Ayarlar ve Listeler'!$B$11,"Kritik",IF(G205&gt;='Ayarlar ve Listeler'!$B$10,"Yüksek",IF(G205&gt;='Ayarlar ve Listeler'!$B$9,"Orta","Düşük"))))</f>
        <v/>
      </c>
      <c r="I205" s="45"/>
      <c r="J205" s="45"/>
      <c r="K205" s="45"/>
      <c r="L205" s="45"/>
      <c r="M205" s="45"/>
      <c r="N205" s="115"/>
      <c r="O205" s="45"/>
      <c r="P205" s="45"/>
    </row>
  </sheetData>
  <mergeCells count="3">
    <mergeCell ref="A1:P1"/>
    <mergeCell ref="A3:P3"/>
    <mergeCell ref="A2:P2"/>
  </mergeCells>
  <conditionalFormatting sqref="G6:G205">
    <cfRule type="colorScale" priority="1">
      <colorScale>
        <cfvo type="min"/>
        <cfvo type="percentile" val="50"/>
        <cfvo type="max"/>
        <color rgb="FFC6E0B4"/>
        <color rgb="FFFFD966"/>
        <color rgb="FFF4CCCC"/>
      </colorScale>
    </cfRule>
  </conditionalFormatting>
  <conditionalFormatting sqref="H6:H205">
    <cfRule type="containsText" dxfId="10" priority="2" operator="containsText" text="Kritik"/>
    <cfRule type="containsText" dxfId="9" priority="3" operator="containsText" text="Yüksek"/>
    <cfRule type="containsText" dxfId="8" priority="4" operator="containsText" text="Düşük"/>
  </conditionalFormatting>
  <conditionalFormatting sqref="O6:O205">
    <cfRule type="containsText" dxfId="7" priority="5" operator="containsText" text="Tamamlandı"/>
  </conditionalFormatting>
  <dataValidations count="1">
    <dataValidation type="whole" sqref="E6:F205">
      <formula1>1</formula1>
      <formula2>5</formula2>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5"/>
  <sheetViews>
    <sheetView showGridLines="0" workbookViewId="0">
      <selection sqref="A1:M1"/>
    </sheetView>
  </sheetViews>
  <sheetFormatPr defaultRowHeight="15" x14ac:dyDescent="0.25"/>
  <cols>
    <col min="1" max="6" width="19" style="104" customWidth="1"/>
    <col min="7" max="10" width="34" style="104" customWidth="1"/>
    <col min="11" max="12" width="20" style="104" customWidth="1"/>
    <col min="13" max="13" width="28" style="104" customWidth="1"/>
  </cols>
  <sheetData>
    <row r="1" spans="1:13" ht="30" customHeight="1" x14ac:dyDescent="0.25">
      <c r="A1" s="143" t="s">
        <v>662</v>
      </c>
      <c r="B1" s="125"/>
      <c r="C1" s="125"/>
      <c r="D1" s="125"/>
      <c r="E1" s="125"/>
      <c r="F1" s="125"/>
      <c r="G1" s="125"/>
      <c r="H1" s="125"/>
      <c r="I1" s="125"/>
      <c r="J1" s="125"/>
      <c r="K1" s="125"/>
      <c r="L1" s="125"/>
      <c r="M1" s="125"/>
    </row>
    <row r="2" spans="1:13" ht="32.1" customHeight="1" x14ac:dyDescent="0.25">
      <c r="A2" s="133" t="s">
        <v>663</v>
      </c>
      <c r="B2" s="125"/>
      <c r="C2" s="125"/>
      <c r="D2" s="125"/>
      <c r="E2" s="125"/>
      <c r="F2" s="125"/>
      <c r="G2" s="125"/>
      <c r="H2" s="125"/>
      <c r="I2" s="125"/>
      <c r="J2" s="125"/>
      <c r="K2" s="125"/>
      <c r="L2" s="125"/>
      <c r="M2" s="125"/>
    </row>
    <row r="3" spans="1:13" ht="30" customHeight="1" x14ac:dyDescent="0.25">
      <c r="A3" s="145" t="s">
        <v>664</v>
      </c>
      <c r="B3" s="125"/>
      <c r="C3" s="125"/>
      <c r="D3" s="125"/>
      <c r="E3" s="125"/>
      <c r="F3" s="125"/>
      <c r="G3" s="125"/>
      <c r="H3" s="125"/>
      <c r="I3" s="125"/>
      <c r="J3" s="125"/>
      <c r="K3" s="125"/>
      <c r="L3" s="125"/>
      <c r="M3" s="125"/>
    </row>
    <row r="5" spans="1:13" ht="36" customHeight="1" x14ac:dyDescent="0.25">
      <c r="A5" s="9" t="s">
        <v>139</v>
      </c>
      <c r="B5" s="9" t="s">
        <v>665</v>
      </c>
      <c r="C5" s="9" t="s">
        <v>666</v>
      </c>
      <c r="D5" s="9" t="s">
        <v>667</v>
      </c>
      <c r="E5" s="9" t="s">
        <v>668</v>
      </c>
      <c r="F5" s="9" t="s">
        <v>20</v>
      </c>
      <c r="G5" s="9" t="s">
        <v>669</v>
      </c>
      <c r="H5" s="9" t="s">
        <v>670</v>
      </c>
      <c r="I5" s="9" t="s">
        <v>671</v>
      </c>
      <c r="J5" s="9" t="s">
        <v>672</v>
      </c>
      <c r="K5" s="9" t="s">
        <v>673</v>
      </c>
      <c r="L5" s="9" t="s">
        <v>674</v>
      </c>
      <c r="M5" s="9" t="s">
        <v>443</v>
      </c>
    </row>
    <row r="6" spans="1:13" ht="48" customHeight="1" x14ac:dyDescent="0.25">
      <c r="A6" s="43" t="s">
        <v>160</v>
      </c>
      <c r="B6" s="111">
        <v>46246</v>
      </c>
      <c r="C6" s="43" t="s">
        <v>675</v>
      </c>
      <c r="D6" s="43" t="s">
        <v>676</v>
      </c>
      <c r="E6" s="43" t="s">
        <v>677</v>
      </c>
      <c r="F6" s="43" t="s">
        <v>678</v>
      </c>
      <c r="G6" s="43" t="s">
        <v>679</v>
      </c>
      <c r="H6" s="43" t="s">
        <v>680</v>
      </c>
      <c r="I6" s="43" t="s">
        <v>681</v>
      </c>
      <c r="J6" s="43" t="s">
        <v>682</v>
      </c>
      <c r="K6" s="43" t="s">
        <v>683</v>
      </c>
      <c r="L6" s="111">
        <v>46246</v>
      </c>
      <c r="M6" s="43" t="s">
        <v>684</v>
      </c>
    </row>
    <row r="7" spans="1:13" ht="48" customHeight="1" x14ac:dyDescent="0.25">
      <c r="A7" s="44" t="s">
        <v>160</v>
      </c>
      <c r="B7" s="113">
        <v>46246</v>
      </c>
      <c r="C7" s="44" t="s">
        <v>675</v>
      </c>
      <c r="D7" s="44" t="s">
        <v>685</v>
      </c>
      <c r="E7" s="44" t="s">
        <v>686</v>
      </c>
      <c r="F7" s="44" t="s">
        <v>678</v>
      </c>
      <c r="G7" s="44" t="s">
        <v>687</v>
      </c>
      <c r="H7" s="44" t="s">
        <v>688</v>
      </c>
      <c r="I7" s="44" t="s">
        <v>689</v>
      </c>
      <c r="J7" s="44" t="s">
        <v>690</v>
      </c>
      <c r="K7" s="44" t="s">
        <v>691</v>
      </c>
      <c r="L7" s="113">
        <v>46246</v>
      </c>
      <c r="M7" s="44" t="s">
        <v>692</v>
      </c>
    </row>
    <row r="8" spans="1:13" ht="48" customHeight="1" x14ac:dyDescent="0.25">
      <c r="A8" s="44"/>
      <c r="B8" s="113"/>
      <c r="C8" s="44"/>
      <c r="D8" s="44"/>
      <c r="E8" s="44"/>
      <c r="F8" s="44"/>
      <c r="G8" s="44"/>
      <c r="H8" s="44"/>
      <c r="I8" s="44"/>
      <c r="J8" s="44"/>
      <c r="K8" s="44"/>
      <c r="L8" s="113"/>
      <c r="M8" s="44"/>
    </row>
    <row r="9" spans="1:13" ht="48" customHeight="1" x14ac:dyDescent="0.25">
      <c r="A9" s="44"/>
      <c r="B9" s="113"/>
      <c r="C9" s="44"/>
      <c r="D9" s="44"/>
      <c r="E9" s="44"/>
      <c r="F9" s="44"/>
      <c r="G9" s="44"/>
      <c r="H9" s="44"/>
      <c r="I9" s="44"/>
      <c r="J9" s="44"/>
      <c r="K9" s="44"/>
      <c r="L9" s="113"/>
      <c r="M9" s="44"/>
    </row>
    <row r="10" spans="1:13" ht="48" customHeight="1" x14ac:dyDescent="0.25">
      <c r="A10" s="44"/>
      <c r="B10" s="113"/>
      <c r="C10" s="44"/>
      <c r="D10" s="44"/>
      <c r="E10" s="44"/>
      <c r="F10" s="44"/>
      <c r="G10" s="44"/>
      <c r="H10" s="44"/>
      <c r="I10" s="44"/>
      <c r="J10" s="44"/>
      <c r="K10" s="44"/>
      <c r="L10" s="113"/>
      <c r="M10" s="44"/>
    </row>
    <row r="11" spans="1:13" ht="48" customHeight="1" x14ac:dyDescent="0.25">
      <c r="A11" s="44"/>
      <c r="B11" s="113"/>
      <c r="C11" s="44"/>
      <c r="D11" s="44"/>
      <c r="E11" s="44"/>
      <c r="F11" s="44"/>
      <c r="G11" s="44"/>
      <c r="H11" s="44"/>
      <c r="I11" s="44"/>
      <c r="J11" s="44"/>
      <c r="K11" s="44"/>
      <c r="L11" s="113"/>
      <c r="M11" s="44"/>
    </row>
    <row r="12" spans="1:13" ht="48" customHeight="1" x14ac:dyDescent="0.25">
      <c r="A12" s="44"/>
      <c r="B12" s="113"/>
      <c r="C12" s="44"/>
      <c r="D12" s="44"/>
      <c r="E12" s="44"/>
      <c r="F12" s="44"/>
      <c r="G12" s="44"/>
      <c r="H12" s="44"/>
      <c r="I12" s="44"/>
      <c r="J12" s="44"/>
      <c r="K12" s="44"/>
      <c r="L12" s="113"/>
      <c r="M12" s="44"/>
    </row>
    <row r="13" spans="1:13" ht="48" customHeight="1" x14ac:dyDescent="0.25">
      <c r="A13" s="44"/>
      <c r="B13" s="113"/>
      <c r="C13" s="44"/>
      <c r="D13" s="44"/>
      <c r="E13" s="44"/>
      <c r="F13" s="44"/>
      <c r="G13" s="44"/>
      <c r="H13" s="44"/>
      <c r="I13" s="44"/>
      <c r="J13" s="44"/>
      <c r="K13" s="44"/>
      <c r="L13" s="113"/>
      <c r="M13" s="44"/>
    </row>
    <row r="14" spans="1:13" ht="48" customHeight="1" x14ac:dyDescent="0.25">
      <c r="A14" s="44"/>
      <c r="B14" s="113"/>
      <c r="C14" s="44"/>
      <c r="D14" s="44"/>
      <c r="E14" s="44"/>
      <c r="F14" s="44"/>
      <c r="G14" s="44"/>
      <c r="H14" s="44"/>
      <c r="I14" s="44"/>
      <c r="J14" s="44"/>
      <c r="K14" s="44"/>
      <c r="L14" s="113"/>
      <c r="M14" s="44"/>
    </row>
    <row r="15" spans="1:13" ht="48" customHeight="1" x14ac:dyDescent="0.25">
      <c r="A15" s="44"/>
      <c r="B15" s="113"/>
      <c r="C15" s="44"/>
      <c r="D15" s="44"/>
      <c r="E15" s="44"/>
      <c r="F15" s="44"/>
      <c r="G15" s="44"/>
      <c r="H15" s="44"/>
      <c r="I15" s="44"/>
      <c r="J15" s="44"/>
      <c r="K15" s="44"/>
      <c r="L15" s="113"/>
      <c r="M15" s="44"/>
    </row>
    <row r="16" spans="1:13" ht="48" customHeight="1" x14ac:dyDescent="0.25">
      <c r="A16" s="44"/>
      <c r="B16" s="113"/>
      <c r="C16" s="44"/>
      <c r="D16" s="44"/>
      <c r="E16" s="44"/>
      <c r="F16" s="44"/>
      <c r="G16" s="44"/>
      <c r="H16" s="44"/>
      <c r="I16" s="44"/>
      <c r="J16" s="44"/>
      <c r="K16" s="44"/>
      <c r="L16" s="113"/>
      <c r="M16" s="44"/>
    </row>
    <row r="17" spans="1:13" ht="48" customHeight="1" x14ac:dyDescent="0.25">
      <c r="A17" s="44"/>
      <c r="B17" s="113"/>
      <c r="C17" s="44"/>
      <c r="D17" s="44"/>
      <c r="E17" s="44"/>
      <c r="F17" s="44"/>
      <c r="G17" s="44"/>
      <c r="H17" s="44"/>
      <c r="I17" s="44"/>
      <c r="J17" s="44"/>
      <c r="K17" s="44"/>
      <c r="L17" s="113"/>
      <c r="M17" s="44"/>
    </row>
    <row r="18" spans="1:13" ht="48" customHeight="1" x14ac:dyDescent="0.25">
      <c r="A18" s="44"/>
      <c r="B18" s="113"/>
      <c r="C18" s="44"/>
      <c r="D18" s="44"/>
      <c r="E18" s="44"/>
      <c r="F18" s="44"/>
      <c r="G18" s="44"/>
      <c r="H18" s="44"/>
      <c r="I18" s="44"/>
      <c r="J18" s="44"/>
      <c r="K18" s="44"/>
      <c r="L18" s="113"/>
      <c r="M18" s="44"/>
    </row>
    <row r="19" spans="1:13" ht="48" customHeight="1" x14ac:dyDescent="0.25">
      <c r="A19" s="44"/>
      <c r="B19" s="113"/>
      <c r="C19" s="44"/>
      <c r="D19" s="44"/>
      <c r="E19" s="44"/>
      <c r="F19" s="44"/>
      <c r="G19" s="44"/>
      <c r="H19" s="44"/>
      <c r="I19" s="44"/>
      <c r="J19" s="44"/>
      <c r="K19" s="44"/>
      <c r="L19" s="113"/>
      <c r="M19" s="44"/>
    </row>
    <row r="20" spans="1:13" ht="48" customHeight="1" x14ac:dyDescent="0.25">
      <c r="A20" s="44"/>
      <c r="B20" s="113"/>
      <c r="C20" s="44"/>
      <c r="D20" s="44"/>
      <c r="E20" s="44"/>
      <c r="F20" s="44"/>
      <c r="G20" s="44"/>
      <c r="H20" s="44"/>
      <c r="I20" s="44"/>
      <c r="J20" s="44"/>
      <c r="K20" s="44"/>
      <c r="L20" s="113"/>
      <c r="M20" s="44"/>
    </row>
    <row r="21" spans="1:13" ht="48" customHeight="1" x14ac:dyDescent="0.25">
      <c r="A21" s="44"/>
      <c r="B21" s="113"/>
      <c r="C21" s="44"/>
      <c r="D21" s="44"/>
      <c r="E21" s="44"/>
      <c r="F21" s="44"/>
      <c r="G21" s="44"/>
      <c r="H21" s="44"/>
      <c r="I21" s="44"/>
      <c r="J21" s="44"/>
      <c r="K21" s="44"/>
      <c r="L21" s="113"/>
      <c r="M21" s="44"/>
    </row>
    <row r="22" spans="1:13" ht="48" customHeight="1" x14ac:dyDescent="0.25">
      <c r="A22" s="44"/>
      <c r="B22" s="113"/>
      <c r="C22" s="44"/>
      <c r="D22" s="44"/>
      <c r="E22" s="44"/>
      <c r="F22" s="44"/>
      <c r="G22" s="44"/>
      <c r="H22" s="44"/>
      <c r="I22" s="44"/>
      <c r="J22" s="44"/>
      <c r="K22" s="44"/>
      <c r="L22" s="113"/>
      <c r="M22" s="44"/>
    </row>
    <row r="23" spans="1:13" ht="48" customHeight="1" x14ac:dyDescent="0.25">
      <c r="A23" s="44"/>
      <c r="B23" s="113"/>
      <c r="C23" s="44"/>
      <c r="D23" s="44"/>
      <c r="E23" s="44"/>
      <c r="F23" s="44"/>
      <c r="G23" s="44"/>
      <c r="H23" s="44"/>
      <c r="I23" s="44"/>
      <c r="J23" s="44"/>
      <c r="K23" s="44"/>
      <c r="L23" s="113"/>
      <c r="M23" s="44"/>
    </row>
    <row r="24" spans="1:13" ht="48" customHeight="1" x14ac:dyDescent="0.25">
      <c r="A24" s="44"/>
      <c r="B24" s="113"/>
      <c r="C24" s="44"/>
      <c r="D24" s="44"/>
      <c r="E24" s="44"/>
      <c r="F24" s="44"/>
      <c r="G24" s="44"/>
      <c r="H24" s="44"/>
      <c r="I24" s="44"/>
      <c r="J24" s="44"/>
      <c r="K24" s="44"/>
      <c r="L24" s="113"/>
      <c r="M24" s="44"/>
    </row>
    <row r="25" spans="1:13" ht="48" customHeight="1" x14ac:dyDescent="0.25">
      <c r="A25" s="44"/>
      <c r="B25" s="113"/>
      <c r="C25" s="44"/>
      <c r="D25" s="44"/>
      <c r="E25" s="44"/>
      <c r="F25" s="44"/>
      <c r="G25" s="44"/>
      <c r="H25" s="44"/>
      <c r="I25" s="44"/>
      <c r="J25" s="44"/>
      <c r="K25" s="44"/>
      <c r="L25" s="113"/>
      <c r="M25" s="44"/>
    </row>
    <row r="26" spans="1:13" ht="48" customHeight="1" x14ac:dyDescent="0.25">
      <c r="A26" s="44"/>
      <c r="B26" s="113"/>
      <c r="C26" s="44"/>
      <c r="D26" s="44"/>
      <c r="E26" s="44"/>
      <c r="F26" s="44"/>
      <c r="G26" s="44"/>
      <c r="H26" s="44"/>
      <c r="I26" s="44"/>
      <c r="J26" s="44"/>
      <c r="K26" s="44"/>
      <c r="L26" s="113"/>
      <c r="M26" s="44"/>
    </row>
    <row r="27" spans="1:13" ht="48" customHeight="1" x14ac:dyDescent="0.25">
      <c r="A27" s="44"/>
      <c r="B27" s="113"/>
      <c r="C27" s="44"/>
      <c r="D27" s="44"/>
      <c r="E27" s="44"/>
      <c r="F27" s="44"/>
      <c r="G27" s="44"/>
      <c r="H27" s="44"/>
      <c r="I27" s="44"/>
      <c r="J27" s="44"/>
      <c r="K27" s="44"/>
      <c r="L27" s="113"/>
      <c r="M27" s="44"/>
    </row>
    <row r="28" spans="1:13" ht="48" customHeight="1" x14ac:dyDescent="0.25">
      <c r="A28" s="44"/>
      <c r="B28" s="113"/>
      <c r="C28" s="44"/>
      <c r="D28" s="44"/>
      <c r="E28" s="44"/>
      <c r="F28" s="44"/>
      <c r="G28" s="44"/>
      <c r="H28" s="44"/>
      <c r="I28" s="44"/>
      <c r="J28" s="44"/>
      <c r="K28" s="44"/>
      <c r="L28" s="113"/>
      <c r="M28" s="44"/>
    </row>
    <row r="29" spans="1:13" ht="48" customHeight="1" x14ac:dyDescent="0.25">
      <c r="A29" s="44"/>
      <c r="B29" s="113"/>
      <c r="C29" s="44"/>
      <c r="D29" s="44"/>
      <c r="E29" s="44"/>
      <c r="F29" s="44"/>
      <c r="G29" s="44"/>
      <c r="H29" s="44"/>
      <c r="I29" s="44"/>
      <c r="J29" s="44"/>
      <c r="K29" s="44"/>
      <c r="L29" s="113"/>
      <c r="M29" s="44"/>
    </row>
    <row r="30" spans="1:13" ht="48" customHeight="1" x14ac:dyDescent="0.25">
      <c r="A30" s="44"/>
      <c r="B30" s="113"/>
      <c r="C30" s="44"/>
      <c r="D30" s="44"/>
      <c r="E30" s="44"/>
      <c r="F30" s="44"/>
      <c r="G30" s="44"/>
      <c r="H30" s="44"/>
      <c r="I30" s="44"/>
      <c r="J30" s="44"/>
      <c r="K30" s="44"/>
      <c r="L30" s="113"/>
      <c r="M30" s="44"/>
    </row>
    <row r="31" spans="1:13" ht="48" customHeight="1" x14ac:dyDescent="0.25">
      <c r="A31" s="44"/>
      <c r="B31" s="113"/>
      <c r="C31" s="44"/>
      <c r="D31" s="44"/>
      <c r="E31" s="44"/>
      <c r="F31" s="44"/>
      <c r="G31" s="44"/>
      <c r="H31" s="44"/>
      <c r="I31" s="44"/>
      <c r="J31" s="44"/>
      <c r="K31" s="44"/>
      <c r="L31" s="113"/>
      <c r="M31" s="44"/>
    </row>
    <row r="32" spans="1:13" ht="48" customHeight="1" x14ac:dyDescent="0.25">
      <c r="A32" s="44"/>
      <c r="B32" s="113"/>
      <c r="C32" s="44"/>
      <c r="D32" s="44"/>
      <c r="E32" s="44"/>
      <c r="F32" s="44"/>
      <c r="G32" s="44"/>
      <c r="H32" s="44"/>
      <c r="I32" s="44"/>
      <c r="J32" s="44"/>
      <c r="K32" s="44"/>
      <c r="L32" s="113"/>
      <c r="M32" s="44"/>
    </row>
    <row r="33" spans="1:13" ht="48" customHeight="1" x14ac:dyDescent="0.25">
      <c r="A33" s="44"/>
      <c r="B33" s="113"/>
      <c r="C33" s="44"/>
      <c r="D33" s="44"/>
      <c r="E33" s="44"/>
      <c r="F33" s="44"/>
      <c r="G33" s="44"/>
      <c r="H33" s="44"/>
      <c r="I33" s="44"/>
      <c r="J33" s="44"/>
      <c r="K33" s="44"/>
      <c r="L33" s="113"/>
      <c r="M33" s="44"/>
    </row>
    <row r="34" spans="1:13" ht="48" customHeight="1" x14ac:dyDescent="0.25">
      <c r="A34" s="44"/>
      <c r="B34" s="113"/>
      <c r="C34" s="44"/>
      <c r="D34" s="44"/>
      <c r="E34" s="44"/>
      <c r="F34" s="44"/>
      <c r="G34" s="44"/>
      <c r="H34" s="44"/>
      <c r="I34" s="44"/>
      <c r="J34" s="44"/>
      <c r="K34" s="44"/>
      <c r="L34" s="113"/>
      <c r="M34" s="44"/>
    </row>
    <row r="35" spans="1:13" ht="48" customHeight="1" x14ac:dyDescent="0.25">
      <c r="A35" s="44"/>
      <c r="B35" s="113"/>
      <c r="C35" s="44"/>
      <c r="D35" s="44"/>
      <c r="E35" s="44"/>
      <c r="F35" s="44"/>
      <c r="G35" s="44"/>
      <c r="H35" s="44"/>
      <c r="I35" s="44"/>
      <c r="J35" s="44"/>
      <c r="K35" s="44"/>
      <c r="L35" s="113"/>
      <c r="M35" s="44"/>
    </row>
    <row r="36" spans="1:13" ht="48" customHeight="1" x14ac:dyDescent="0.25">
      <c r="A36" s="44"/>
      <c r="B36" s="113"/>
      <c r="C36" s="44"/>
      <c r="D36" s="44"/>
      <c r="E36" s="44"/>
      <c r="F36" s="44"/>
      <c r="G36" s="44"/>
      <c r="H36" s="44"/>
      <c r="I36" s="44"/>
      <c r="J36" s="44"/>
      <c r="K36" s="44"/>
      <c r="L36" s="113"/>
      <c r="M36" s="44"/>
    </row>
    <row r="37" spans="1:13" ht="48" customHeight="1" x14ac:dyDescent="0.25">
      <c r="A37" s="44"/>
      <c r="B37" s="113"/>
      <c r="C37" s="44"/>
      <c r="D37" s="44"/>
      <c r="E37" s="44"/>
      <c r="F37" s="44"/>
      <c r="G37" s="44"/>
      <c r="H37" s="44"/>
      <c r="I37" s="44"/>
      <c r="J37" s="44"/>
      <c r="K37" s="44"/>
      <c r="L37" s="113"/>
      <c r="M37" s="44"/>
    </row>
    <row r="38" spans="1:13" ht="48" customHeight="1" x14ac:dyDescent="0.25">
      <c r="A38" s="44"/>
      <c r="B38" s="113"/>
      <c r="C38" s="44"/>
      <c r="D38" s="44"/>
      <c r="E38" s="44"/>
      <c r="F38" s="44"/>
      <c r="G38" s="44"/>
      <c r="H38" s="44"/>
      <c r="I38" s="44"/>
      <c r="J38" s="44"/>
      <c r="K38" s="44"/>
      <c r="L38" s="113"/>
      <c r="M38" s="44"/>
    </row>
    <row r="39" spans="1:13" ht="48" customHeight="1" x14ac:dyDescent="0.25">
      <c r="A39" s="44"/>
      <c r="B39" s="113"/>
      <c r="C39" s="44"/>
      <c r="D39" s="44"/>
      <c r="E39" s="44"/>
      <c r="F39" s="44"/>
      <c r="G39" s="44"/>
      <c r="H39" s="44"/>
      <c r="I39" s="44"/>
      <c r="J39" s="44"/>
      <c r="K39" s="44"/>
      <c r="L39" s="113"/>
      <c r="M39" s="44"/>
    </row>
    <row r="40" spans="1:13" ht="48" customHeight="1" x14ac:dyDescent="0.25">
      <c r="A40" s="44"/>
      <c r="B40" s="113"/>
      <c r="C40" s="44"/>
      <c r="D40" s="44"/>
      <c r="E40" s="44"/>
      <c r="F40" s="44"/>
      <c r="G40" s="44"/>
      <c r="H40" s="44"/>
      <c r="I40" s="44"/>
      <c r="J40" s="44"/>
      <c r="K40" s="44"/>
      <c r="L40" s="113"/>
      <c r="M40" s="44"/>
    </row>
    <row r="41" spans="1:13" ht="48" customHeight="1" x14ac:dyDescent="0.25">
      <c r="A41" s="44"/>
      <c r="B41" s="113"/>
      <c r="C41" s="44"/>
      <c r="D41" s="44"/>
      <c r="E41" s="44"/>
      <c r="F41" s="44"/>
      <c r="G41" s="44"/>
      <c r="H41" s="44"/>
      <c r="I41" s="44"/>
      <c r="J41" s="44"/>
      <c r="K41" s="44"/>
      <c r="L41" s="113"/>
      <c r="M41" s="44"/>
    </row>
    <row r="42" spans="1:13" ht="48" customHeight="1" x14ac:dyDescent="0.25">
      <c r="A42" s="44"/>
      <c r="B42" s="113"/>
      <c r="C42" s="44"/>
      <c r="D42" s="44"/>
      <c r="E42" s="44"/>
      <c r="F42" s="44"/>
      <c r="G42" s="44"/>
      <c r="H42" s="44"/>
      <c r="I42" s="44"/>
      <c r="J42" s="44"/>
      <c r="K42" s="44"/>
      <c r="L42" s="113"/>
      <c r="M42" s="44"/>
    </row>
    <row r="43" spans="1:13" ht="48" customHeight="1" x14ac:dyDescent="0.25">
      <c r="A43" s="44"/>
      <c r="B43" s="113"/>
      <c r="C43" s="44"/>
      <c r="D43" s="44"/>
      <c r="E43" s="44"/>
      <c r="F43" s="44"/>
      <c r="G43" s="44"/>
      <c r="H43" s="44"/>
      <c r="I43" s="44"/>
      <c r="J43" s="44"/>
      <c r="K43" s="44"/>
      <c r="L43" s="113"/>
      <c r="M43" s="44"/>
    </row>
    <row r="44" spans="1:13" ht="48" customHeight="1" x14ac:dyDescent="0.25">
      <c r="A44" s="44"/>
      <c r="B44" s="113"/>
      <c r="C44" s="44"/>
      <c r="D44" s="44"/>
      <c r="E44" s="44"/>
      <c r="F44" s="44"/>
      <c r="G44" s="44"/>
      <c r="H44" s="44"/>
      <c r="I44" s="44"/>
      <c r="J44" s="44"/>
      <c r="K44" s="44"/>
      <c r="L44" s="113"/>
      <c r="M44" s="44"/>
    </row>
    <row r="45" spans="1:13" ht="48" customHeight="1" x14ac:dyDescent="0.25">
      <c r="A45" s="44"/>
      <c r="B45" s="113"/>
      <c r="C45" s="44"/>
      <c r="D45" s="44"/>
      <c r="E45" s="44"/>
      <c r="F45" s="44"/>
      <c r="G45" s="44"/>
      <c r="H45" s="44"/>
      <c r="I45" s="44"/>
      <c r="J45" s="44"/>
      <c r="K45" s="44"/>
      <c r="L45" s="113"/>
      <c r="M45" s="44"/>
    </row>
    <row r="46" spans="1:13" ht="48" customHeight="1" x14ac:dyDescent="0.25">
      <c r="A46" s="44"/>
      <c r="B46" s="113"/>
      <c r="C46" s="44"/>
      <c r="D46" s="44"/>
      <c r="E46" s="44"/>
      <c r="F46" s="44"/>
      <c r="G46" s="44"/>
      <c r="H46" s="44"/>
      <c r="I46" s="44"/>
      <c r="J46" s="44"/>
      <c r="K46" s="44"/>
      <c r="L46" s="113"/>
      <c r="M46" s="44"/>
    </row>
    <row r="47" spans="1:13" ht="48" customHeight="1" x14ac:dyDescent="0.25">
      <c r="A47" s="44"/>
      <c r="B47" s="113"/>
      <c r="C47" s="44"/>
      <c r="D47" s="44"/>
      <c r="E47" s="44"/>
      <c r="F47" s="44"/>
      <c r="G47" s="44"/>
      <c r="H47" s="44"/>
      <c r="I47" s="44"/>
      <c r="J47" s="44"/>
      <c r="K47" s="44"/>
      <c r="L47" s="113"/>
      <c r="M47" s="44"/>
    </row>
    <row r="48" spans="1:13" ht="48" customHeight="1" x14ac:dyDescent="0.25">
      <c r="A48" s="44"/>
      <c r="B48" s="113"/>
      <c r="C48" s="44"/>
      <c r="D48" s="44"/>
      <c r="E48" s="44"/>
      <c r="F48" s="44"/>
      <c r="G48" s="44"/>
      <c r="H48" s="44"/>
      <c r="I48" s="44"/>
      <c r="J48" s="44"/>
      <c r="K48" s="44"/>
      <c r="L48" s="113"/>
      <c r="M48" s="44"/>
    </row>
    <row r="49" spans="1:13" ht="48" customHeight="1" x14ac:dyDescent="0.25">
      <c r="A49" s="44"/>
      <c r="B49" s="113"/>
      <c r="C49" s="44"/>
      <c r="D49" s="44"/>
      <c r="E49" s="44"/>
      <c r="F49" s="44"/>
      <c r="G49" s="44"/>
      <c r="H49" s="44"/>
      <c r="I49" s="44"/>
      <c r="J49" s="44"/>
      <c r="K49" s="44"/>
      <c r="L49" s="113"/>
      <c r="M49" s="44"/>
    </row>
    <row r="50" spans="1:13" ht="48" customHeight="1" x14ac:dyDescent="0.25">
      <c r="A50" s="44"/>
      <c r="B50" s="113"/>
      <c r="C50" s="44"/>
      <c r="D50" s="44"/>
      <c r="E50" s="44"/>
      <c r="F50" s="44"/>
      <c r="G50" s="44"/>
      <c r="H50" s="44"/>
      <c r="I50" s="44"/>
      <c r="J50" s="44"/>
      <c r="K50" s="44"/>
      <c r="L50" s="113"/>
      <c r="M50" s="44"/>
    </row>
    <row r="51" spans="1:13" ht="48" customHeight="1" x14ac:dyDescent="0.25">
      <c r="A51" s="44"/>
      <c r="B51" s="113"/>
      <c r="C51" s="44"/>
      <c r="D51" s="44"/>
      <c r="E51" s="44"/>
      <c r="F51" s="44"/>
      <c r="G51" s="44"/>
      <c r="H51" s="44"/>
      <c r="I51" s="44"/>
      <c r="J51" s="44"/>
      <c r="K51" s="44"/>
      <c r="L51" s="113"/>
      <c r="M51" s="44"/>
    </row>
    <row r="52" spans="1:13" ht="48" customHeight="1" x14ac:dyDescent="0.25">
      <c r="A52" s="44"/>
      <c r="B52" s="113"/>
      <c r="C52" s="44"/>
      <c r="D52" s="44"/>
      <c r="E52" s="44"/>
      <c r="F52" s="44"/>
      <c r="G52" s="44"/>
      <c r="H52" s="44"/>
      <c r="I52" s="44"/>
      <c r="J52" s="44"/>
      <c r="K52" s="44"/>
      <c r="L52" s="113"/>
      <c r="M52" s="44"/>
    </row>
    <row r="53" spans="1:13" ht="48" customHeight="1" x14ac:dyDescent="0.25">
      <c r="A53" s="44"/>
      <c r="B53" s="113"/>
      <c r="C53" s="44"/>
      <c r="D53" s="44"/>
      <c r="E53" s="44"/>
      <c r="F53" s="44"/>
      <c r="G53" s="44"/>
      <c r="H53" s="44"/>
      <c r="I53" s="44"/>
      <c r="J53" s="44"/>
      <c r="K53" s="44"/>
      <c r="L53" s="113"/>
      <c r="M53" s="44"/>
    </row>
    <row r="54" spans="1:13" ht="48" customHeight="1" x14ac:dyDescent="0.25">
      <c r="A54" s="44"/>
      <c r="B54" s="113"/>
      <c r="C54" s="44"/>
      <c r="D54" s="44"/>
      <c r="E54" s="44"/>
      <c r="F54" s="44"/>
      <c r="G54" s="44"/>
      <c r="H54" s="44"/>
      <c r="I54" s="44"/>
      <c r="J54" s="44"/>
      <c r="K54" s="44"/>
      <c r="L54" s="113"/>
      <c r="M54" s="44"/>
    </row>
    <row r="55" spans="1:13" ht="48" customHeight="1" x14ac:dyDescent="0.25">
      <c r="A55" s="44"/>
      <c r="B55" s="113"/>
      <c r="C55" s="44"/>
      <c r="D55" s="44"/>
      <c r="E55" s="44"/>
      <c r="F55" s="44"/>
      <c r="G55" s="44"/>
      <c r="H55" s="44"/>
      <c r="I55" s="44"/>
      <c r="J55" s="44"/>
      <c r="K55" s="44"/>
      <c r="L55" s="113"/>
      <c r="M55" s="44"/>
    </row>
    <row r="56" spans="1:13" ht="48" customHeight="1" x14ac:dyDescent="0.25">
      <c r="A56" s="44"/>
      <c r="B56" s="113"/>
      <c r="C56" s="44"/>
      <c r="D56" s="44"/>
      <c r="E56" s="44"/>
      <c r="F56" s="44"/>
      <c r="G56" s="44"/>
      <c r="H56" s="44"/>
      <c r="I56" s="44"/>
      <c r="J56" s="44"/>
      <c r="K56" s="44"/>
      <c r="L56" s="113"/>
      <c r="M56" s="44"/>
    </row>
    <row r="57" spans="1:13" ht="48" customHeight="1" x14ac:dyDescent="0.25">
      <c r="A57" s="44"/>
      <c r="B57" s="113"/>
      <c r="C57" s="44"/>
      <c r="D57" s="44"/>
      <c r="E57" s="44"/>
      <c r="F57" s="44"/>
      <c r="G57" s="44"/>
      <c r="H57" s="44"/>
      <c r="I57" s="44"/>
      <c r="J57" s="44"/>
      <c r="K57" s="44"/>
      <c r="L57" s="113"/>
      <c r="M57" s="44"/>
    </row>
    <row r="58" spans="1:13" ht="48" customHeight="1" x14ac:dyDescent="0.25">
      <c r="A58" s="44"/>
      <c r="B58" s="113"/>
      <c r="C58" s="44"/>
      <c r="D58" s="44"/>
      <c r="E58" s="44"/>
      <c r="F58" s="44"/>
      <c r="G58" s="44"/>
      <c r="H58" s="44"/>
      <c r="I58" s="44"/>
      <c r="J58" s="44"/>
      <c r="K58" s="44"/>
      <c r="L58" s="113"/>
      <c r="M58" s="44"/>
    </row>
    <row r="59" spans="1:13" ht="48" customHeight="1" x14ac:dyDescent="0.25">
      <c r="A59" s="44"/>
      <c r="B59" s="113"/>
      <c r="C59" s="44"/>
      <c r="D59" s="44"/>
      <c r="E59" s="44"/>
      <c r="F59" s="44"/>
      <c r="G59" s="44"/>
      <c r="H59" s="44"/>
      <c r="I59" s="44"/>
      <c r="J59" s="44"/>
      <c r="K59" s="44"/>
      <c r="L59" s="113"/>
      <c r="M59" s="44"/>
    </row>
    <row r="60" spans="1:13" ht="48" customHeight="1" x14ac:dyDescent="0.25">
      <c r="A60" s="44"/>
      <c r="B60" s="113"/>
      <c r="C60" s="44"/>
      <c r="D60" s="44"/>
      <c r="E60" s="44"/>
      <c r="F60" s="44"/>
      <c r="G60" s="44"/>
      <c r="H60" s="44"/>
      <c r="I60" s="44"/>
      <c r="J60" s="44"/>
      <c r="K60" s="44"/>
      <c r="L60" s="113"/>
      <c r="M60" s="44"/>
    </row>
    <row r="61" spans="1:13" ht="48" customHeight="1" x14ac:dyDescent="0.25">
      <c r="A61" s="44"/>
      <c r="B61" s="113"/>
      <c r="C61" s="44"/>
      <c r="D61" s="44"/>
      <c r="E61" s="44"/>
      <c r="F61" s="44"/>
      <c r="G61" s="44"/>
      <c r="H61" s="44"/>
      <c r="I61" s="44"/>
      <c r="J61" s="44"/>
      <c r="K61" s="44"/>
      <c r="L61" s="113"/>
      <c r="M61" s="44"/>
    </row>
    <row r="62" spans="1:13" ht="48" customHeight="1" x14ac:dyDescent="0.25">
      <c r="A62" s="44"/>
      <c r="B62" s="113"/>
      <c r="C62" s="44"/>
      <c r="D62" s="44"/>
      <c r="E62" s="44"/>
      <c r="F62" s="44"/>
      <c r="G62" s="44"/>
      <c r="H62" s="44"/>
      <c r="I62" s="44"/>
      <c r="J62" s="44"/>
      <c r="K62" s="44"/>
      <c r="L62" s="113"/>
      <c r="M62" s="44"/>
    </row>
    <row r="63" spans="1:13" ht="48" customHeight="1" x14ac:dyDescent="0.25">
      <c r="A63" s="44"/>
      <c r="B63" s="113"/>
      <c r="C63" s="44"/>
      <c r="D63" s="44"/>
      <c r="E63" s="44"/>
      <c r="F63" s="44"/>
      <c r="G63" s="44"/>
      <c r="H63" s="44"/>
      <c r="I63" s="44"/>
      <c r="J63" s="44"/>
      <c r="K63" s="44"/>
      <c r="L63" s="113"/>
      <c r="M63" s="44"/>
    </row>
    <row r="64" spans="1:13" ht="48" customHeight="1" x14ac:dyDescent="0.25">
      <c r="A64" s="44"/>
      <c r="B64" s="113"/>
      <c r="C64" s="44"/>
      <c r="D64" s="44"/>
      <c r="E64" s="44"/>
      <c r="F64" s="44"/>
      <c r="G64" s="44"/>
      <c r="H64" s="44"/>
      <c r="I64" s="44"/>
      <c r="J64" s="44"/>
      <c r="K64" s="44"/>
      <c r="L64" s="113"/>
      <c r="M64" s="44"/>
    </row>
    <row r="65" spans="1:13" ht="48" customHeight="1" x14ac:dyDescent="0.25">
      <c r="A65" s="44"/>
      <c r="B65" s="113"/>
      <c r="C65" s="44"/>
      <c r="D65" s="44"/>
      <c r="E65" s="44"/>
      <c r="F65" s="44"/>
      <c r="G65" s="44"/>
      <c r="H65" s="44"/>
      <c r="I65" s="44"/>
      <c r="J65" s="44"/>
      <c r="K65" s="44"/>
      <c r="L65" s="113"/>
      <c r="M65" s="44"/>
    </row>
    <row r="66" spans="1:13" ht="48" customHeight="1" x14ac:dyDescent="0.25">
      <c r="A66" s="44"/>
      <c r="B66" s="113"/>
      <c r="C66" s="44"/>
      <c r="D66" s="44"/>
      <c r="E66" s="44"/>
      <c r="F66" s="44"/>
      <c r="G66" s="44"/>
      <c r="H66" s="44"/>
      <c r="I66" s="44"/>
      <c r="J66" s="44"/>
      <c r="K66" s="44"/>
      <c r="L66" s="113"/>
      <c r="M66" s="44"/>
    </row>
    <row r="67" spans="1:13" ht="48" customHeight="1" x14ac:dyDescent="0.25">
      <c r="A67" s="44"/>
      <c r="B67" s="113"/>
      <c r="C67" s="44"/>
      <c r="D67" s="44"/>
      <c r="E67" s="44"/>
      <c r="F67" s="44"/>
      <c r="G67" s="44"/>
      <c r="H67" s="44"/>
      <c r="I67" s="44"/>
      <c r="J67" s="44"/>
      <c r="K67" s="44"/>
      <c r="L67" s="113"/>
      <c r="M67" s="44"/>
    </row>
    <row r="68" spans="1:13" ht="48" customHeight="1" x14ac:dyDescent="0.25">
      <c r="A68" s="44"/>
      <c r="B68" s="113"/>
      <c r="C68" s="44"/>
      <c r="D68" s="44"/>
      <c r="E68" s="44"/>
      <c r="F68" s="44"/>
      <c r="G68" s="44"/>
      <c r="H68" s="44"/>
      <c r="I68" s="44"/>
      <c r="J68" s="44"/>
      <c r="K68" s="44"/>
      <c r="L68" s="113"/>
      <c r="M68" s="44"/>
    </row>
    <row r="69" spans="1:13" ht="48" customHeight="1" x14ac:dyDescent="0.25">
      <c r="A69" s="44"/>
      <c r="B69" s="113"/>
      <c r="C69" s="44"/>
      <c r="D69" s="44"/>
      <c r="E69" s="44"/>
      <c r="F69" s="44"/>
      <c r="G69" s="44"/>
      <c r="H69" s="44"/>
      <c r="I69" s="44"/>
      <c r="J69" s="44"/>
      <c r="K69" s="44"/>
      <c r="L69" s="113"/>
      <c r="M69" s="44"/>
    </row>
    <row r="70" spans="1:13" ht="48" customHeight="1" x14ac:dyDescent="0.25">
      <c r="A70" s="44"/>
      <c r="B70" s="113"/>
      <c r="C70" s="44"/>
      <c r="D70" s="44"/>
      <c r="E70" s="44"/>
      <c r="F70" s="44"/>
      <c r="G70" s="44"/>
      <c r="H70" s="44"/>
      <c r="I70" s="44"/>
      <c r="J70" s="44"/>
      <c r="K70" s="44"/>
      <c r="L70" s="113"/>
      <c r="M70" s="44"/>
    </row>
    <row r="71" spans="1:13" ht="48" customHeight="1" x14ac:dyDescent="0.25">
      <c r="A71" s="44"/>
      <c r="B71" s="113"/>
      <c r="C71" s="44"/>
      <c r="D71" s="44"/>
      <c r="E71" s="44"/>
      <c r="F71" s="44"/>
      <c r="G71" s="44"/>
      <c r="H71" s="44"/>
      <c r="I71" s="44"/>
      <c r="J71" s="44"/>
      <c r="K71" s="44"/>
      <c r="L71" s="113"/>
      <c r="M71" s="44"/>
    </row>
    <row r="72" spans="1:13" ht="48" customHeight="1" x14ac:dyDescent="0.25">
      <c r="A72" s="44"/>
      <c r="B72" s="113"/>
      <c r="C72" s="44"/>
      <c r="D72" s="44"/>
      <c r="E72" s="44"/>
      <c r="F72" s="44"/>
      <c r="G72" s="44"/>
      <c r="H72" s="44"/>
      <c r="I72" s="44"/>
      <c r="J72" s="44"/>
      <c r="K72" s="44"/>
      <c r="L72" s="113"/>
      <c r="M72" s="44"/>
    </row>
    <row r="73" spans="1:13" ht="48" customHeight="1" x14ac:dyDescent="0.25">
      <c r="A73" s="44"/>
      <c r="B73" s="113"/>
      <c r="C73" s="44"/>
      <c r="D73" s="44"/>
      <c r="E73" s="44"/>
      <c r="F73" s="44"/>
      <c r="G73" s="44"/>
      <c r="H73" s="44"/>
      <c r="I73" s="44"/>
      <c r="J73" s="44"/>
      <c r="K73" s="44"/>
      <c r="L73" s="113"/>
      <c r="M73" s="44"/>
    </row>
    <row r="74" spans="1:13" ht="48" customHeight="1" x14ac:dyDescent="0.25">
      <c r="A74" s="44"/>
      <c r="B74" s="113"/>
      <c r="C74" s="44"/>
      <c r="D74" s="44"/>
      <c r="E74" s="44"/>
      <c r="F74" s="44"/>
      <c r="G74" s="44"/>
      <c r="H74" s="44"/>
      <c r="I74" s="44"/>
      <c r="J74" s="44"/>
      <c r="K74" s="44"/>
      <c r="L74" s="113"/>
      <c r="M74" s="44"/>
    </row>
    <row r="75" spans="1:13" ht="48" customHeight="1" x14ac:dyDescent="0.25">
      <c r="A75" s="44"/>
      <c r="B75" s="113"/>
      <c r="C75" s="44"/>
      <c r="D75" s="44"/>
      <c r="E75" s="44"/>
      <c r="F75" s="44"/>
      <c r="G75" s="44"/>
      <c r="H75" s="44"/>
      <c r="I75" s="44"/>
      <c r="J75" s="44"/>
      <c r="K75" s="44"/>
      <c r="L75" s="113"/>
      <c r="M75" s="44"/>
    </row>
    <row r="76" spans="1:13" ht="48" customHeight="1" x14ac:dyDescent="0.25">
      <c r="A76" s="44"/>
      <c r="B76" s="113"/>
      <c r="C76" s="44"/>
      <c r="D76" s="44"/>
      <c r="E76" s="44"/>
      <c r="F76" s="44"/>
      <c r="G76" s="44"/>
      <c r="H76" s="44"/>
      <c r="I76" s="44"/>
      <c r="J76" s="44"/>
      <c r="K76" s="44"/>
      <c r="L76" s="113"/>
      <c r="M76" s="44"/>
    </row>
    <row r="77" spans="1:13" ht="48" customHeight="1" x14ac:dyDescent="0.25">
      <c r="A77" s="44"/>
      <c r="B77" s="113"/>
      <c r="C77" s="44"/>
      <c r="D77" s="44"/>
      <c r="E77" s="44"/>
      <c r="F77" s="44"/>
      <c r="G77" s="44"/>
      <c r="H77" s="44"/>
      <c r="I77" s="44"/>
      <c r="J77" s="44"/>
      <c r="K77" s="44"/>
      <c r="L77" s="113"/>
      <c r="M77" s="44"/>
    </row>
    <row r="78" spans="1:13" ht="48" customHeight="1" x14ac:dyDescent="0.25">
      <c r="A78" s="44"/>
      <c r="B78" s="113"/>
      <c r="C78" s="44"/>
      <c r="D78" s="44"/>
      <c r="E78" s="44"/>
      <c r="F78" s="44"/>
      <c r="G78" s="44"/>
      <c r="H78" s="44"/>
      <c r="I78" s="44"/>
      <c r="J78" s="44"/>
      <c r="K78" s="44"/>
      <c r="L78" s="113"/>
      <c r="M78" s="44"/>
    </row>
    <row r="79" spans="1:13" ht="48" customHeight="1" x14ac:dyDescent="0.25">
      <c r="A79" s="44"/>
      <c r="B79" s="113"/>
      <c r="C79" s="44"/>
      <c r="D79" s="44"/>
      <c r="E79" s="44"/>
      <c r="F79" s="44"/>
      <c r="G79" s="44"/>
      <c r="H79" s="44"/>
      <c r="I79" s="44"/>
      <c r="J79" s="44"/>
      <c r="K79" s="44"/>
      <c r="L79" s="113"/>
      <c r="M79" s="44"/>
    </row>
    <row r="80" spans="1:13" ht="48" customHeight="1" x14ac:dyDescent="0.25">
      <c r="A80" s="44"/>
      <c r="B80" s="113"/>
      <c r="C80" s="44"/>
      <c r="D80" s="44"/>
      <c r="E80" s="44"/>
      <c r="F80" s="44"/>
      <c r="G80" s="44"/>
      <c r="H80" s="44"/>
      <c r="I80" s="44"/>
      <c r="J80" s="44"/>
      <c r="K80" s="44"/>
      <c r="L80" s="113"/>
      <c r="M80" s="44"/>
    </row>
    <row r="81" spans="1:13" ht="48" customHeight="1" x14ac:dyDescent="0.25">
      <c r="A81" s="44"/>
      <c r="B81" s="113"/>
      <c r="C81" s="44"/>
      <c r="D81" s="44"/>
      <c r="E81" s="44"/>
      <c r="F81" s="44"/>
      <c r="G81" s="44"/>
      <c r="H81" s="44"/>
      <c r="I81" s="44"/>
      <c r="J81" s="44"/>
      <c r="K81" s="44"/>
      <c r="L81" s="113"/>
      <c r="M81" s="44"/>
    </row>
    <row r="82" spans="1:13" ht="48" customHeight="1" x14ac:dyDescent="0.25">
      <c r="A82" s="44"/>
      <c r="B82" s="113"/>
      <c r="C82" s="44"/>
      <c r="D82" s="44"/>
      <c r="E82" s="44"/>
      <c r="F82" s="44"/>
      <c r="G82" s="44"/>
      <c r="H82" s="44"/>
      <c r="I82" s="44"/>
      <c r="J82" s="44"/>
      <c r="K82" s="44"/>
      <c r="L82" s="113"/>
      <c r="M82" s="44"/>
    </row>
    <row r="83" spans="1:13" ht="48" customHeight="1" x14ac:dyDescent="0.25">
      <c r="A83" s="44"/>
      <c r="B83" s="113"/>
      <c r="C83" s="44"/>
      <c r="D83" s="44"/>
      <c r="E83" s="44"/>
      <c r="F83" s="44"/>
      <c r="G83" s="44"/>
      <c r="H83" s="44"/>
      <c r="I83" s="44"/>
      <c r="J83" s="44"/>
      <c r="K83" s="44"/>
      <c r="L83" s="113"/>
      <c r="M83" s="44"/>
    </row>
    <row r="84" spans="1:13" ht="48" customHeight="1" x14ac:dyDescent="0.25">
      <c r="A84" s="44"/>
      <c r="B84" s="113"/>
      <c r="C84" s="44"/>
      <c r="D84" s="44"/>
      <c r="E84" s="44"/>
      <c r="F84" s="44"/>
      <c r="G84" s="44"/>
      <c r="H84" s="44"/>
      <c r="I84" s="44"/>
      <c r="J84" s="44"/>
      <c r="K84" s="44"/>
      <c r="L84" s="113"/>
      <c r="M84" s="44"/>
    </row>
    <row r="85" spans="1:13" ht="48" customHeight="1" x14ac:dyDescent="0.25">
      <c r="A85" s="44"/>
      <c r="B85" s="113"/>
      <c r="C85" s="44"/>
      <c r="D85" s="44"/>
      <c r="E85" s="44"/>
      <c r="F85" s="44"/>
      <c r="G85" s="44"/>
      <c r="H85" s="44"/>
      <c r="I85" s="44"/>
      <c r="J85" s="44"/>
      <c r="K85" s="44"/>
      <c r="L85" s="113"/>
      <c r="M85" s="44"/>
    </row>
    <row r="86" spans="1:13" ht="48" customHeight="1" x14ac:dyDescent="0.25">
      <c r="A86" s="44"/>
      <c r="B86" s="113"/>
      <c r="C86" s="44"/>
      <c r="D86" s="44"/>
      <c r="E86" s="44"/>
      <c r="F86" s="44"/>
      <c r="G86" s="44"/>
      <c r="H86" s="44"/>
      <c r="I86" s="44"/>
      <c r="J86" s="44"/>
      <c r="K86" s="44"/>
      <c r="L86" s="113"/>
      <c r="M86" s="44"/>
    </row>
    <row r="87" spans="1:13" ht="48" customHeight="1" x14ac:dyDescent="0.25">
      <c r="A87" s="44"/>
      <c r="B87" s="113"/>
      <c r="C87" s="44"/>
      <c r="D87" s="44"/>
      <c r="E87" s="44"/>
      <c r="F87" s="44"/>
      <c r="G87" s="44"/>
      <c r="H87" s="44"/>
      <c r="I87" s="44"/>
      <c r="J87" s="44"/>
      <c r="K87" s="44"/>
      <c r="L87" s="113"/>
      <c r="M87" s="44"/>
    </row>
    <row r="88" spans="1:13" ht="48" customHeight="1" x14ac:dyDescent="0.25">
      <c r="A88" s="44"/>
      <c r="B88" s="113"/>
      <c r="C88" s="44"/>
      <c r="D88" s="44"/>
      <c r="E88" s="44"/>
      <c r="F88" s="44"/>
      <c r="G88" s="44"/>
      <c r="H88" s="44"/>
      <c r="I88" s="44"/>
      <c r="J88" s="44"/>
      <c r="K88" s="44"/>
      <c r="L88" s="113"/>
      <c r="M88" s="44"/>
    </row>
    <row r="89" spans="1:13" ht="48" customHeight="1" x14ac:dyDescent="0.25">
      <c r="A89" s="44"/>
      <c r="B89" s="113"/>
      <c r="C89" s="44"/>
      <c r="D89" s="44"/>
      <c r="E89" s="44"/>
      <c r="F89" s="44"/>
      <c r="G89" s="44"/>
      <c r="H89" s="44"/>
      <c r="I89" s="44"/>
      <c r="J89" s="44"/>
      <c r="K89" s="44"/>
      <c r="L89" s="113"/>
      <c r="M89" s="44"/>
    </row>
    <row r="90" spans="1:13" ht="48" customHeight="1" x14ac:dyDescent="0.25">
      <c r="A90" s="44"/>
      <c r="B90" s="113"/>
      <c r="C90" s="44"/>
      <c r="D90" s="44"/>
      <c r="E90" s="44"/>
      <c r="F90" s="44"/>
      <c r="G90" s="44"/>
      <c r="H90" s="44"/>
      <c r="I90" s="44"/>
      <c r="J90" s="44"/>
      <c r="K90" s="44"/>
      <c r="L90" s="113"/>
      <c r="M90" s="44"/>
    </row>
    <row r="91" spans="1:13" ht="48" customHeight="1" x14ac:dyDescent="0.25">
      <c r="A91" s="44"/>
      <c r="B91" s="113"/>
      <c r="C91" s="44"/>
      <c r="D91" s="44"/>
      <c r="E91" s="44"/>
      <c r="F91" s="44"/>
      <c r="G91" s="44"/>
      <c r="H91" s="44"/>
      <c r="I91" s="44"/>
      <c r="J91" s="44"/>
      <c r="K91" s="44"/>
      <c r="L91" s="113"/>
      <c r="M91" s="44"/>
    </row>
    <row r="92" spans="1:13" ht="48" customHeight="1" x14ac:dyDescent="0.25">
      <c r="A92" s="44"/>
      <c r="B92" s="113"/>
      <c r="C92" s="44"/>
      <c r="D92" s="44"/>
      <c r="E92" s="44"/>
      <c r="F92" s="44"/>
      <c r="G92" s="44"/>
      <c r="H92" s="44"/>
      <c r="I92" s="44"/>
      <c r="J92" s="44"/>
      <c r="K92" s="44"/>
      <c r="L92" s="113"/>
      <c r="M92" s="44"/>
    </row>
    <row r="93" spans="1:13" ht="48" customHeight="1" x14ac:dyDescent="0.25">
      <c r="A93" s="44"/>
      <c r="B93" s="113"/>
      <c r="C93" s="44"/>
      <c r="D93" s="44"/>
      <c r="E93" s="44"/>
      <c r="F93" s="44"/>
      <c r="G93" s="44"/>
      <c r="H93" s="44"/>
      <c r="I93" s="44"/>
      <c r="J93" s="44"/>
      <c r="K93" s="44"/>
      <c r="L93" s="113"/>
      <c r="M93" s="44"/>
    </row>
    <row r="94" spans="1:13" ht="48" customHeight="1" x14ac:dyDescent="0.25">
      <c r="A94" s="44"/>
      <c r="B94" s="113"/>
      <c r="C94" s="44"/>
      <c r="D94" s="44"/>
      <c r="E94" s="44"/>
      <c r="F94" s="44"/>
      <c r="G94" s="44"/>
      <c r="H94" s="44"/>
      <c r="I94" s="44"/>
      <c r="J94" s="44"/>
      <c r="K94" s="44"/>
      <c r="L94" s="113"/>
      <c r="M94" s="44"/>
    </row>
    <row r="95" spans="1:13" ht="48" customHeight="1" x14ac:dyDescent="0.25">
      <c r="A95" s="44"/>
      <c r="B95" s="113"/>
      <c r="C95" s="44"/>
      <c r="D95" s="44"/>
      <c r="E95" s="44"/>
      <c r="F95" s="44"/>
      <c r="G95" s="44"/>
      <c r="H95" s="44"/>
      <c r="I95" s="44"/>
      <c r="J95" s="44"/>
      <c r="K95" s="44"/>
      <c r="L95" s="113"/>
      <c r="M95" s="44"/>
    </row>
    <row r="96" spans="1:13" ht="48" customHeight="1" x14ac:dyDescent="0.25">
      <c r="A96" s="44"/>
      <c r="B96" s="113"/>
      <c r="C96" s="44"/>
      <c r="D96" s="44"/>
      <c r="E96" s="44"/>
      <c r="F96" s="44"/>
      <c r="G96" s="44"/>
      <c r="H96" s="44"/>
      <c r="I96" s="44"/>
      <c r="J96" s="44"/>
      <c r="K96" s="44"/>
      <c r="L96" s="113"/>
      <c r="M96" s="44"/>
    </row>
    <row r="97" spans="1:13" ht="48" customHeight="1" x14ac:dyDescent="0.25">
      <c r="A97" s="44"/>
      <c r="B97" s="113"/>
      <c r="C97" s="44"/>
      <c r="D97" s="44"/>
      <c r="E97" s="44"/>
      <c r="F97" s="44"/>
      <c r="G97" s="44"/>
      <c r="H97" s="44"/>
      <c r="I97" s="44"/>
      <c r="J97" s="44"/>
      <c r="K97" s="44"/>
      <c r="L97" s="113"/>
      <c r="M97" s="44"/>
    </row>
    <row r="98" spans="1:13" ht="48" customHeight="1" x14ac:dyDescent="0.25">
      <c r="A98" s="44"/>
      <c r="B98" s="113"/>
      <c r="C98" s="44"/>
      <c r="D98" s="44"/>
      <c r="E98" s="44"/>
      <c r="F98" s="44"/>
      <c r="G98" s="44"/>
      <c r="H98" s="44"/>
      <c r="I98" s="44"/>
      <c r="J98" s="44"/>
      <c r="K98" s="44"/>
      <c r="L98" s="113"/>
      <c r="M98" s="44"/>
    </row>
    <row r="99" spans="1:13" ht="48" customHeight="1" x14ac:dyDescent="0.25">
      <c r="A99" s="44"/>
      <c r="B99" s="113"/>
      <c r="C99" s="44"/>
      <c r="D99" s="44"/>
      <c r="E99" s="44"/>
      <c r="F99" s="44"/>
      <c r="G99" s="44"/>
      <c r="H99" s="44"/>
      <c r="I99" s="44"/>
      <c r="J99" s="44"/>
      <c r="K99" s="44"/>
      <c r="L99" s="113"/>
      <c r="M99" s="44"/>
    </row>
    <row r="100" spans="1:13" ht="48" customHeight="1" x14ac:dyDescent="0.25">
      <c r="A100" s="44"/>
      <c r="B100" s="113"/>
      <c r="C100" s="44"/>
      <c r="D100" s="44"/>
      <c r="E100" s="44"/>
      <c r="F100" s="44"/>
      <c r="G100" s="44"/>
      <c r="H100" s="44"/>
      <c r="I100" s="44"/>
      <c r="J100" s="44"/>
      <c r="K100" s="44"/>
      <c r="L100" s="113"/>
      <c r="M100" s="44"/>
    </row>
    <row r="101" spans="1:13" ht="48" customHeight="1" x14ac:dyDescent="0.25">
      <c r="A101" s="44"/>
      <c r="B101" s="113"/>
      <c r="C101" s="44"/>
      <c r="D101" s="44"/>
      <c r="E101" s="44"/>
      <c r="F101" s="44"/>
      <c r="G101" s="44"/>
      <c r="H101" s="44"/>
      <c r="I101" s="44"/>
      <c r="J101" s="44"/>
      <c r="K101" s="44"/>
      <c r="L101" s="113"/>
      <c r="M101" s="44"/>
    </row>
    <row r="102" spans="1:13" ht="48" customHeight="1" x14ac:dyDescent="0.25">
      <c r="A102" s="44"/>
      <c r="B102" s="113"/>
      <c r="C102" s="44"/>
      <c r="D102" s="44"/>
      <c r="E102" s="44"/>
      <c r="F102" s="44"/>
      <c r="G102" s="44"/>
      <c r="H102" s="44"/>
      <c r="I102" s="44"/>
      <c r="J102" s="44"/>
      <c r="K102" s="44"/>
      <c r="L102" s="113"/>
      <c r="M102" s="44"/>
    </row>
    <row r="103" spans="1:13" ht="48" customHeight="1" x14ac:dyDescent="0.25">
      <c r="A103" s="44"/>
      <c r="B103" s="113"/>
      <c r="C103" s="44"/>
      <c r="D103" s="44"/>
      <c r="E103" s="44"/>
      <c r="F103" s="44"/>
      <c r="G103" s="44"/>
      <c r="H103" s="44"/>
      <c r="I103" s="44"/>
      <c r="J103" s="44"/>
      <c r="K103" s="44"/>
      <c r="L103" s="113"/>
      <c r="M103" s="44"/>
    </row>
    <row r="104" spans="1:13" ht="48" customHeight="1" x14ac:dyDescent="0.25">
      <c r="A104" s="44"/>
      <c r="B104" s="113"/>
      <c r="C104" s="44"/>
      <c r="D104" s="44"/>
      <c r="E104" s="44"/>
      <c r="F104" s="44"/>
      <c r="G104" s="44"/>
      <c r="H104" s="44"/>
      <c r="I104" s="44"/>
      <c r="J104" s="44"/>
      <c r="K104" s="44"/>
      <c r="L104" s="113"/>
      <c r="M104" s="44"/>
    </row>
    <row r="105" spans="1:13" ht="48" customHeight="1" x14ac:dyDescent="0.25">
      <c r="A105" s="44"/>
      <c r="B105" s="113"/>
      <c r="C105" s="44"/>
      <c r="D105" s="44"/>
      <c r="E105" s="44"/>
      <c r="F105" s="44"/>
      <c r="G105" s="44"/>
      <c r="H105" s="44"/>
      <c r="I105" s="44"/>
      <c r="J105" s="44"/>
      <c r="K105" s="44"/>
      <c r="L105" s="113"/>
      <c r="M105" s="44"/>
    </row>
    <row r="106" spans="1:13" ht="48" customHeight="1" x14ac:dyDescent="0.25">
      <c r="A106" s="44"/>
      <c r="B106" s="113"/>
      <c r="C106" s="44"/>
      <c r="D106" s="44"/>
      <c r="E106" s="44"/>
      <c r="F106" s="44"/>
      <c r="G106" s="44"/>
      <c r="H106" s="44"/>
      <c r="I106" s="44"/>
      <c r="J106" s="44"/>
      <c r="K106" s="44"/>
      <c r="L106" s="113"/>
      <c r="M106" s="44"/>
    </row>
    <row r="107" spans="1:13" ht="48" customHeight="1" x14ac:dyDescent="0.25">
      <c r="A107" s="44"/>
      <c r="B107" s="113"/>
      <c r="C107" s="44"/>
      <c r="D107" s="44"/>
      <c r="E107" s="44"/>
      <c r="F107" s="44"/>
      <c r="G107" s="44"/>
      <c r="H107" s="44"/>
      <c r="I107" s="44"/>
      <c r="J107" s="44"/>
      <c r="K107" s="44"/>
      <c r="L107" s="113"/>
      <c r="M107" s="44"/>
    </row>
    <row r="108" spans="1:13" ht="48" customHeight="1" x14ac:dyDescent="0.25">
      <c r="A108" s="44"/>
      <c r="B108" s="113"/>
      <c r="C108" s="44"/>
      <c r="D108" s="44"/>
      <c r="E108" s="44"/>
      <c r="F108" s="44"/>
      <c r="G108" s="44"/>
      <c r="H108" s="44"/>
      <c r="I108" s="44"/>
      <c r="J108" s="44"/>
      <c r="K108" s="44"/>
      <c r="L108" s="113"/>
      <c r="M108" s="44"/>
    </row>
    <row r="109" spans="1:13" ht="48" customHeight="1" x14ac:dyDescent="0.25">
      <c r="A109" s="44"/>
      <c r="B109" s="113"/>
      <c r="C109" s="44"/>
      <c r="D109" s="44"/>
      <c r="E109" s="44"/>
      <c r="F109" s="44"/>
      <c r="G109" s="44"/>
      <c r="H109" s="44"/>
      <c r="I109" s="44"/>
      <c r="J109" s="44"/>
      <c r="K109" s="44"/>
      <c r="L109" s="113"/>
      <c r="M109" s="44"/>
    </row>
    <row r="110" spans="1:13" ht="48" customHeight="1" x14ac:dyDescent="0.25">
      <c r="A110" s="44"/>
      <c r="B110" s="113"/>
      <c r="C110" s="44"/>
      <c r="D110" s="44"/>
      <c r="E110" s="44"/>
      <c r="F110" s="44"/>
      <c r="G110" s="44"/>
      <c r="H110" s="44"/>
      <c r="I110" s="44"/>
      <c r="J110" s="44"/>
      <c r="K110" s="44"/>
      <c r="L110" s="113"/>
      <c r="M110" s="44"/>
    </row>
    <row r="111" spans="1:13" ht="48" customHeight="1" x14ac:dyDescent="0.25">
      <c r="A111" s="44"/>
      <c r="B111" s="113"/>
      <c r="C111" s="44"/>
      <c r="D111" s="44"/>
      <c r="E111" s="44"/>
      <c r="F111" s="44"/>
      <c r="G111" s="44"/>
      <c r="H111" s="44"/>
      <c r="I111" s="44"/>
      <c r="J111" s="44"/>
      <c r="K111" s="44"/>
      <c r="L111" s="113"/>
      <c r="M111" s="44"/>
    </row>
    <row r="112" spans="1:13" ht="48" customHeight="1" x14ac:dyDescent="0.25">
      <c r="A112" s="44"/>
      <c r="B112" s="113"/>
      <c r="C112" s="44"/>
      <c r="D112" s="44"/>
      <c r="E112" s="44"/>
      <c r="F112" s="44"/>
      <c r="G112" s="44"/>
      <c r="H112" s="44"/>
      <c r="I112" s="44"/>
      <c r="J112" s="44"/>
      <c r="K112" s="44"/>
      <c r="L112" s="113"/>
      <c r="M112" s="44"/>
    </row>
    <row r="113" spans="1:13" ht="48" customHeight="1" x14ac:dyDescent="0.25">
      <c r="A113" s="44"/>
      <c r="B113" s="113"/>
      <c r="C113" s="44"/>
      <c r="D113" s="44"/>
      <c r="E113" s="44"/>
      <c r="F113" s="44"/>
      <c r="G113" s="44"/>
      <c r="H113" s="44"/>
      <c r="I113" s="44"/>
      <c r="J113" s="44"/>
      <c r="K113" s="44"/>
      <c r="L113" s="113"/>
      <c r="M113" s="44"/>
    </row>
    <row r="114" spans="1:13" ht="48" customHeight="1" x14ac:dyDescent="0.25">
      <c r="A114" s="44"/>
      <c r="B114" s="113"/>
      <c r="C114" s="44"/>
      <c r="D114" s="44"/>
      <c r="E114" s="44"/>
      <c r="F114" s="44"/>
      <c r="G114" s="44"/>
      <c r="H114" s="44"/>
      <c r="I114" s="44"/>
      <c r="J114" s="44"/>
      <c r="K114" s="44"/>
      <c r="L114" s="113"/>
      <c r="M114" s="44"/>
    </row>
    <row r="115" spans="1:13" ht="48" customHeight="1" x14ac:dyDescent="0.25">
      <c r="A115" s="44"/>
      <c r="B115" s="113"/>
      <c r="C115" s="44"/>
      <c r="D115" s="44"/>
      <c r="E115" s="44"/>
      <c r="F115" s="44"/>
      <c r="G115" s="44"/>
      <c r="H115" s="44"/>
      <c r="I115" s="44"/>
      <c r="J115" s="44"/>
      <c r="K115" s="44"/>
      <c r="L115" s="113"/>
      <c r="M115" s="44"/>
    </row>
    <row r="116" spans="1:13" ht="48" customHeight="1" x14ac:dyDescent="0.25">
      <c r="A116" s="44"/>
      <c r="B116" s="113"/>
      <c r="C116" s="44"/>
      <c r="D116" s="44"/>
      <c r="E116" s="44"/>
      <c r="F116" s="44"/>
      <c r="G116" s="44"/>
      <c r="H116" s="44"/>
      <c r="I116" s="44"/>
      <c r="J116" s="44"/>
      <c r="K116" s="44"/>
      <c r="L116" s="113"/>
      <c r="M116" s="44"/>
    </row>
    <row r="117" spans="1:13" ht="48" customHeight="1" x14ac:dyDescent="0.25">
      <c r="A117" s="44"/>
      <c r="B117" s="113"/>
      <c r="C117" s="44"/>
      <c r="D117" s="44"/>
      <c r="E117" s="44"/>
      <c r="F117" s="44"/>
      <c r="G117" s="44"/>
      <c r="H117" s="44"/>
      <c r="I117" s="44"/>
      <c r="J117" s="44"/>
      <c r="K117" s="44"/>
      <c r="L117" s="113"/>
      <c r="M117" s="44"/>
    </row>
    <row r="118" spans="1:13" ht="48" customHeight="1" x14ac:dyDescent="0.25">
      <c r="A118" s="44"/>
      <c r="B118" s="113"/>
      <c r="C118" s="44"/>
      <c r="D118" s="44"/>
      <c r="E118" s="44"/>
      <c r="F118" s="44"/>
      <c r="G118" s="44"/>
      <c r="H118" s="44"/>
      <c r="I118" s="44"/>
      <c r="J118" s="44"/>
      <c r="K118" s="44"/>
      <c r="L118" s="113"/>
      <c r="M118" s="44"/>
    </row>
    <row r="119" spans="1:13" ht="48" customHeight="1" x14ac:dyDescent="0.25">
      <c r="A119" s="44"/>
      <c r="B119" s="113"/>
      <c r="C119" s="44"/>
      <c r="D119" s="44"/>
      <c r="E119" s="44"/>
      <c r="F119" s="44"/>
      <c r="G119" s="44"/>
      <c r="H119" s="44"/>
      <c r="I119" s="44"/>
      <c r="J119" s="44"/>
      <c r="K119" s="44"/>
      <c r="L119" s="113"/>
      <c r="M119" s="44"/>
    </row>
    <row r="120" spans="1:13" ht="48" customHeight="1" x14ac:dyDescent="0.25">
      <c r="A120" s="44"/>
      <c r="B120" s="113"/>
      <c r="C120" s="44"/>
      <c r="D120" s="44"/>
      <c r="E120" s="44"/>
      <c r="F120" s="44"/>
      <c r="G120" s="44"/>
      <c r="H120" s="44"/>
      <c r="I120" s="44"/>
      <c r="J120" s="44"/>
      <c r="K120" s="44"/>
      <c r="L120" s="113"/>
      <c r="M120" s="44"/>
    </row>
    <row r="121" spans="1:13" ht="48" customHeight="1" x14ac:dyDescent="0.25">
      <c r="A121" s="44"/>
      <c r="B121" s="113"/>
      <c r="C121" s="44"/>
      <c r="D121" s="44"/>
      <c r="E121" s="44"/>
      <c r="F121" s="44"/>
      <c r="G121" s="44"/>
      <c r="H121" s="44"/>
      <c r="I121" s="44"/>
      <c r="J121" s="44"/>
      <c r="K121" s="44"/>
      <c r="L121" s="113"/>
      <c r="M121" s="44"/>
    </row>
    <row r="122" spans="1:13" ht="48" customHeight="1" x14ac:dyDescent="0.25">
      <c r="A122" s="44"/>
      <c r="B122" s="113"/>
      <c r="C122" s="44"/>
      <c r="D122" s="44"/>
      <c r="E122" s="44"/>
      <c r="F122" s="44"/>
      <c r="G122" s="44"/>
      <c r="H122" s="44"/>
      <c r="I122" s="44"/>
      <c r="J122" s="44"/>
      <c r="K122" s="44"/>
      <c r="L122" s="113"/>
      <c r="M122" s="44"/>
    </row>
    <row r="123" spans="1:13" ht="48" customHeight="1" x14ac:dyDescent="0.25">
      <c r="A123" s="44"/>
      <c r="B123" s="113"/>
      <c r="C123" s="44"/>
      <c r="D123" s="44"/>
      <c r="E123" s="44"/>
      <c r="F123" s="44"/>
      <c r="G123" s="44"/>
      <c r="H123" s="44"/>
      <c r="I123" s="44"/>
      <c r="J123" s="44"/>
      <c r="K123" s="44"/>
      <c r="L123" s="113"/>
      <c r="M123" s="44"/>
    </row>
    <row r="124" spans="1:13" ht="48" customHeight="1" x14ac:dyDescent="0.25">
      <c r="A124" s="44"/>
      <c r="B124" s="113"/>
      <c r="C124" s="44"/>
      <c r="D124" s="44"/>
      <c r="E124" s="44"/>
      <c r="F124" s="44"/>
      <c r="G124" s="44"/>
      <c r="H124" s="44"/>
      <c r="I124" s="44"/>
      <c r="J124" s="44"/>
      <c r="K124" s="44"/>
      <c r="L124" s="113"/>
      <c r="M124" s="44"/>
    </row>
    <row r="125" spans="1:13" ht="48" customHeight="1" x14ac:dyDescent="0.25">
      <c r="A125" s="44"/>
      <c r="B125" s="113"/>
      <c r="C125" s="44"/>
      <c r="D125" s="44"/>
      <c r="E125" s="44"/>
      <c r="F125" s="44"/>
      <c r="G125" s="44"/>
      <c r="H125" s="44"/>
      <c r="I125" s="44"/>
      <c r="J125" s="44"/>
      <c r="K125" s="44"/>
      <c r="L125" s="113"/>
      <c r="M125" s="44"/>
    </row>
    <row r="126" spans="1:13" ht="48" customHeight="1" x14ac:dyDescent="0.25">
      <c r="A126" s="44"/>
      <c r="B126" s="113"/>
      <c r="C126" s="44"/>
      <c r="D126" s="44"/>
      <c r="E126" s="44"/>
      <c r="F126" s="44"/>
      <c r="G126" s="44"/>
      <c r="H126" s="44"/>
      <c r="I126" s="44"/>
      <c r="J126" s="44"/>
      <c r="K126" s="44"/>
      <c r="L126" s="113"/>
      <c r="M126" s="44"/>
    </row>
    <row r="127" spans="1:13" ht="48" customHeight="1" x14ac:dyDescent="0.25">
      <c r="A127" s="44"/>
      <c r="B127" s="113"/>
      <c r="C127" s="44"/>
      <c r="D127" s="44"/>
      <c r="E127" s="44"/>
      <c r="F127" s="44"/>
      <c r="G127" s="44"/>
      <c r="H127" s="44"/>
      <c r="I127" s="44"/>
      <c r="J127" s="44"/>
      <c r="K127" s="44"/>
      <c r="L127" s="113"/>
      <c r="M127" s="44"/>
    </row>
    <row r="128" spans="1:13" ht="48" customHeight="1" x14ac:dyDescent="0.25">
      <c r="A128" s="44"/>
      <c r="B128" s="113"/>
      <c r="C128" s="44"/>
      <c r="D128" s="44"/>
      <c r="E128" s="44"/>
      <c r="F128" s="44"/>
      <c r="G128" s="44"/>
      <c r="H128" s="44"/>
      <c r="I128" s="44"/>
      <c r="J128" s="44"/>
      <c r="K128" s="44"/>
      <c r="L128" s="113"/>
      <c r="M128" s="44"/>
    </row>
    <row r="129" spans="1:13" ht="48" customHeight="1" x14ac:dyDescent="0.25">
      <c r="A129" s="44"/>
      <c r="B129" s="113"/>
      <c r="C129" s="44"/>
      <c r="D129" s="44"/>
      <c r="E129" s="44"/>
      <c r="F129" s="44"/>
      <c r="G129" s="44"/>
      <c r="H129" s="44"/>
      <c r="I129" s="44"/>
      <c r="J129" s="44"/>
      <c r="K129" s="44"/>
      <c r="L129" s="113"/>
      <c r="M129" s="44"/>
    </row>
    <row r="130" spans="1:13" ht="48" customHeight="1" x14ac:dyDescent="0.25">
      <c r="A130" s="44"/>
      <c r="B130" s="113"/>
      <c r="C130" s="44"/>
      <c r="D130" s="44"/>
      <c r="E130" s="44"/>
      <c r="F130" s="44"/>
      <c r="G130" s="44"/>
      <c r="H130" s="44"/>
      <c r="I130" s="44"/>
      <c r="J130" s="44"/>
      <c r="K130" s="44"/>
      <c r="L130" s="113"/>
      <c r="M130" s="44"/>
    </row>
    <row r="131" spans="1:13" ht="48" customHeight="1" x14ac:dyDescent="0.25">
      <c r="A131" s="44"/>
      <c r="B131" s="113"/>
      <c r="C131" s="44"/>
      <c r="D131" s="44"/>
      <c r="E131" s="44"/>
      <c r="F131" s="44"/>
      <c r="G131" s="44"/>
      <c r="H131" s="44"/>
      <c r="I131" s="44"/>
      <c r="J131" s="44"/>
      <c r="K131" s="44"/>
      <c r="L131" s="113"/>
      <c r="M131" s="44"/>
    </row>
    <row r="132" spans="1:13" ht="48" customHeight="1" x14ac:dyDescent="0.25">
      <c r="A132" s="44"/>
      <c r="B132" s="113"/>
      <c r="C132" s="44"/>
      <c r="D132" s="44"/>
      <c r="E132" s="44"/>
      <c r="F132" s="44"/>
      <c r="G132" s="44"/>
      <c r="H132" s="44"/>
      <c r="I132" s="44"/>
      <c r="J132" s="44"/>
      <c r="K132" s="44"/>
      <c r="L132" s="113"/>
      <c r="M132" s="44"/>
    </row>
    <row r="133" spans="1:13" ht="48" customHeight="1" x14ac:dyDescent="0.25">
      <c r="A133" s="44"/>
      <c r="B133" s="113"/>
      <c r="C133" s="44"/>
      <c r="D133" s="44"/>
      <c r="E133" s="44"/>
      <c r="F133" s="44"/>
      <c r="G133" s="44"/>
      <c r="H133" s="44"/>
      <c r="I133" s="44"/>
      <c r="J133" s="44"/>
      <c r="K133" s="44"/>
      <c r="L133" s="113"/>
      <c r="M133" s="44"/>
    </row>
    <row r="134" spans="1:13" ht="48" customHeight="1" x14ac:dyDescent="0.25">
      <c r="A134" s="44"/>
      <c r="B134" s="113"/>
      <c r="C134" s="44"/>
      <c r="D134" s="44"/>
      <c r="E134" s="44"/>
      <c r="F134" s="44"/>
      <c r="G134" s="44"/>
      <c r="H134" s="44"/>
      <c r="I134" s="44"/>
      <c r="J134" s="44"/>
      <c r="K134" s="44"/>
      <c r="L134" s="113"/>
      <c r="M134" s="44"/>
    </row>
    <row r="135" spans="1:13" ht="48" customHeight="1" x14ac:dyDescent="0.25">
      <c r="A135" s="44"/>
      <c r="B135" s="113"/>
      <c r="C135" s="44"/>
      <c r="D135" s="44"/>
      <c r="E135" s="44"/>
      <c r="F135" s="44"/>
      <c r="G135" s="44"/>
      <c r="H135" s="44"/>
      <c r="I135" s="44"/>
      <c r="J135" s="44"/>
      <c r="K135" s="44"/>
      <c r="L135" s="113"/>
      <c r="M135" s="44"/>
    </row>
    <row r="136" spans="1:13" ht="48" customHeight="1" x14ac:dyDescent="0.25">
      <c r="A136" s="44"/>
      <c r="B136" s="113"/>
      <c r="C136" s="44"/>
      <c r="D136" s="44"/>
      <c r="E136" s="44"/>
      <c r="F136" s="44"/>
      <c r="G136" s="44"/>
      <c r="H136" s="44"/>
      <c r="I136" s="44"/>
      <c r="J136" s="44"/>
      <c r="K136" s="44"/>
      <c r="L136" s="113"/>
      <c r="M136" s="44"/>
    </row>
    <row r="137" spans="1:13" ht="48" customHeight="1" x14ac:dyDescent="0.25">
      <c r="A137" s="44"/>
      <c r="B137" s="113"/>
      <c r="C137" s="44"/>
      <c r="D137" s="44"/>
      <c r="E137" s="44"/>
      <c r="F137" s="44"/>
      <c r="G137" s="44"/>
      <c r="H137" s="44"/>
      <c r="I137" s="44"/>
      <c r="J137" s="44"/>
      <c r="K137" s="44"/>
      <c r="L137" s="113"/>
      <c r="M137" s="44"/>
    </row>
    <row r="138" spans="1:13" ht="48" customHeight="1" x14ac:dyDescent="0.25">
      <c r="A138" s="44"/>
      <c r="B138" s="113"/>
      <c r="C138" s="44"/>
      <c r="D138" s="44"/>
      <c r="E138" s="44"/>
      <c r="F138" s="44"/>
      <c r="G138" s="44"/>
      <c r="H138" s="44"/>
      <c r="I138" s="44"/>
      <c r="J138" s="44"/>
      <c r="K138" s="44"/>
      <c r="L138" s="113"/>
      <c r="M138" s="44"/>
    </row>
    <row r="139" spans="1:13" ht="48" customHeight="1" x14ac:dyDescent="0.25">
      <c r="A139" s="44"/>
      <c r="B139" s="113"/>
      <c r="C139" s="44"/>
      <c r="D139" s="44"/>
      <c r="E139" s="44"/>
      <c r="F139" s="44"/>
      <c r="G139" s="44"/>
      <c r="H139" s="44"/>
      <c r="I139" s="44"/>
      <c r="J139" s="44"/>
      <c r="K139" s="44"/>
      <c r="L139" s="113"/>
      <c r="M139" s="44"/>
    </row>
    <row r="140" spans="1:13" ht="48" customHeight="1" x14ac:dyDescent="0.25">
      <c r="A140" s="44"/>
      <c r="B140" s="113"/>
      <c r="C140" s="44"/>
      <c r="D140" s="44"/>
      <c r="E140" s="44"/>
      <c r="F140" s="44"/>
      <c r="G140" s="44"/>
      <c r="H140" s="44"/>
      <c r="I140" s="44"/>
      <c r="J140" s="44"/>
      <c r="K140" s="44"/>
      <c r="L140" s="113"/>
      <c r="M140" s="44"/>
    </row>
    <row r="141" spans="1:13" ht="48" customHeight="1" x14ac:dyDescent="0.25">
      <c r="A141" s="44"/>
      <c r="B141" s="113"/>
      <c r="C141" s="44"/>
      <c r="D141" s="44"/>
      <c r="E141" s="44"/>
      <c r="F141" s="44"/>
      <c r="G141" s="44"/>
      <c r="H141" s="44"/>
      <c r="I141" s="44"/>
      <c r="J141" s="44"/>
      <c r="K141" s="44"/>
      <c r="L141" s="113"/>
      <c r="M141" s="44"/>
    </row>
    <row r="142" spans="1:13" ht="48" customHeight="1" x14ac:dyDescent="0.25">
      <c r="A142" s="44"/>
      <c r="B142" s="113"/>
      <c r="C142" s="44"/>
      <c r="D142" s="44"/>
      <c r="E142" s="44"/>
      <c r="F142" s="44"/>
      <c r="G142" s="44"/>
      <c r="H142" s="44"/>
      <c r="I142" s="44"/>
      <c r="J142" s="44"/>
      <c r="K142" s="44"/>
      <c r="L142" s="113"/>
      <c r="M142" s="44"/>
    </row>
    <row r="143" spans="1:13" ht="48" customHeight="1" x14ac:dyDescent="0.25">
      <c r="A143" s="44"/>
      <c r="B143" s="113"/>
      <c r="C143" s="44"/>
      <c r="D143" s="44"/>
      <c r="E143" s="44"/>
      <c r="F143" s="44"/>
      <c r="G143" s="44"/>
      <c r="H143" s="44"/>
      <c r="I143" s="44"/>
      <c r="J143" s="44"/>
      <c r="K143" s="44"/>
      <c r="L143" s="113"/>
      <c r="M143" s="44"/>
    </row>
    <row r="144" spans="1:13" ht="48" customHeight="1" x14ac:dyDescent="0.25">
      <c r="A144" s="44"/>
      <c r="B144" s="113"/>
      <c r="C144" s="44"/>
      <c r="D144" s="44"/>
      <c r="E144" s="44"/>
      <c r="F144" s="44"/>
      <c r="G144" s="44"/>
      <c r="H144" s="44"/>
      <c r="I144" s="44"/>
      <c r="J144" s="44"/>
      <c r="K144" s="44"/>
      <c r="L144" s="113"/>
      <c r="M144" s="44"/>
    </row>
    <row r="145" spans="1:13" ht="48" customHeight="1" x14ac:dyDescent="0.25">
      <c r="A145" s="44"/>
      <c r="B145" s="113"/>
      <c r="C145" s="44"/>
      <c r="D145" s="44"/>
      <c r="E145" s="44"/>
      <c r="F145" s="44"/>
      <c r="G145" s="44"/>
      <c r="H145" s="44"/>
      <c r="I145" s="44"/>
      <c r="J145" s="44"/>
      <c r="K145" s="44"/>
      <c r="L145" s="113"/>
      <c r="M145" s="44"/>
    </row>
    <row r="146" spans="1:13" ht="48" customHeight="1" x14ac:dyDescent="0.25">
      <c r="A146" s="44"/>
      <c r="B146" s="113"/>
      <c r="C146" s="44"/>
      <c r="D146" s="44"/>
      <c r="E146" s="44"/>
      <c r="F146" s="44"/>
      <c r="G146" s="44"/>
      <c r="H146" s="44"/>
      <c r="I146" s="44"/>
      <c r="J146" s="44"/>
      <c r="K146" s="44"/>
      <c r="L146" s="113"/>
      <c r="M146" s="44"/>
    </row>
    <row r="147" spans="1:13" ht="48" customHeight="1" x14ac:dyDescent="0.25">
      <c r="A147" s="44"/>
      <c r="B147" s="113"/>
      <c r="C147" s="44"/>
      <c r="D147" s="44"/>
      <c r="E147" s="44"/>
      <c r="F147" s="44"/>
      <c r="G147" s="44"/>
      <c r="H147" s="44"/>
      <c r="I147" s="44"/>
      <c r="J147" s="44"/>
      <c r="K147" s="44"/>
      <c r="L147" s="113"/>
      <c r="M147" s="44"/>
    </row>
    <row r="148" spans="1:13" ht="48" customHeight="1" x14ac:dyDescent="0.25">
      <c r="A148" s="44"/>
      <c r="B148" s="113"/>
      <c r="C148" s="44"/>
      <c r="D148" s="44"/>
      <c r="E148" s="44"/>
      <c r="F148" s="44"/>
      <c r="G148" s="44"/>
      <c r="H148" s="44"/>
      <c r="I148" s="44"/>
      <c r="J148" s="44"/>
      <c r="K148" s="44"/>
      <c r="L148" s="113"/>
      <c r="M148" s="44"/>
    </row>
    <row r="149" spans="1:13" ht="48" customHeight="1" x14ac:dyDescent="0.25">
      <c r="A149" s="44"/>
      <c r="B149" s="113"/>
      <c r="C149" s="44"/>
      <c r="D149" s="44"/>
      <c r="E149" s="44"/>
      <c r="F149" s="44"/>
      <c r="G149" s="44"/>
      <c r="H149" s="44"/>
      <c r="I149" s="44"/>
      <c r="J149" s="44"/>
      <c r="K149" s="44"/>
      <c r="L149" s="113"/>
      <c r="M149" s="44"/>
    </row>
    <row r="150" spans="1:13" ht="48" customHeight="1" x14ac:dyDescent="0.25">
      <c r="A150" s="44"/>
      <c r="B150" s="113"/>
      <c r="C150" s="44"/>
      <c r="D150" s="44"/>
      <c r="E150" s="44"/>
      <c r="F150" s="44"/>
      <c r="G150" s="44"/>
      <c r="H150" s="44"/>
      <c r="I150" s="44"/>
      <c r="J150" s="44"/>
      <c r="K150" s="44"/>
      <c r="L150" s="113"/>
      <c r="M150" s="44"/>
    </row>
    <row r="151" spans="1:13" ht="48" customHeight="1" x14ac:dyDescent="0.25">
      <c r="A151" s="44"/>
      <c r="B151" s="113"/>
      <c r="C151" s="44"/>
      <c r="D151" s="44"/>
      <c r="E151" s="44"/>
      <c r="F151" s="44"/>
      <c r="G151" s="44"/>
      <c r="H151" s="44"/>
      <c r="I151" s="44"/>
      <c r="J151" s="44"/>
      <c r="K151" s="44"/>
      <c r="L151" s="113"/>
      <c r="M151" s="44"/>
    </row>
    <row r="152" spans="1:13" ht="48" customHeight="1" x14ac:dyDescent="0.25">
      <c r="A152" s="44"/>
      <c r="B152" s="113"/>
      <c r="C152" s="44"/>
      <c r="D152" s="44"/>
      <c r="E152" s="44"/>
      <c r="F152" s="44"/>
      <c r="G152" s="44"/>
      <c r="H152" s="44"/>
      <c r="I152" s="44"/>
      <c r="J152" s="44"/>
      <c r="K152" s="44"/>
      <c r="L152" s="113"/>
      <c r="M152" s="44"/>
    </row>
    <row r="153" spans="1:13" ht="48" customHeight="1" x14ac:dyDescent="0.25">
      <c r="A153" s="44"/>
      <c r="B153" s="113"/>
      <c r="C153" s="44"/>
      <c r="D153" s="44"/>
      <c r="E153" s="44"/>
      <c r="F153" s="44"/>
      <c r="G153" s="44"/>
      <c r="H153" s="44"/>
      <c r="I153" s="44"/>
      <c r="J153" s="44"/>
      <c r="K153" s="44"/>
      <c r="L153" s="113"/>
      <c r="M153" s="44"/>
    </row>
    <row r="154" spans="1:13" ht="48" customHeight="1" x14ac:dyDescent="0.25">
      <c r="A154" s="44"/>
      <c r="B154" s="113"/>
      <c r="C154" s="44"/>
      <c r="D154" s="44"/>
      <c r="E154" s="44"/>
      <c r="F154" s="44"/>
      <c r="G154" s="44"/>
      <c r="H154" s="44"/>
      <c r="I154" s="44"/>
      <c r="J154" s="44"/>
      <c r="K154" s="44"/>
      <c r="L154" s="113"/>
      <c r="M154" s="44"/>
    </row>
    <row r="155" spans="1:13" ht="48" customHeight="1" x14ac:dyDescent="0.25">
      <c r="A155" s="44"/>
      <c r="B155" s="113"/>
      <c r="C155" s="44"/>
      <c r="D155" s="44"/>
      <c r="E155" s="44"/>
      <c r="F155" s="44"/>
      <c r="G155" s="44"/>
      <c r="H155" s="44"/>
      <c r="I155" s="44"/>
      <c r="J155" s="44"/>
      <c r="K155" s="44"/>
      <c r="L155" s="113"/>
      <c r="M155" s="44"/>
    </row>
    <row r="156" spans="1:13" ht="48" customHeight="1" x14ac:dyDescent="0.25">
      <c r="A156" s="44"/>
      <c r="B156" s="113"/>
      <c r="C156" s="44"/>
      <c r="D156" s="44"/>
      <c r="E156" s="44"/>
      <c r="F156" s="44"/>
      <c r="G156" s="44"/>
      <c r="H156" s="44"/>
      <c r="I156" s="44"/>
      <c r="J156" s="44"/>
      <c r="K156" s="44"/>
      <c r="L156" s="113"/>
      <c r="M156" s="44"/>
    </row>
    <row r="157" spans="1:13" ht="48" customHeight="1" x14ac:dyDescent="0.25">
      <c r="A157" s="44"/>
      <c r="B157" s="113"/>
      <c r="C157" s="44"/>
      <c r="D157" s="44"/>
      <c r="E157" s="44"/>
      <c r="F157" s="44"/>
      <c r="G157" s="44"/>
      <c r="H157" s="44"/>
      <c r="I157" s="44"/>
      <c r="J157" s="44"/>
      <c r="K157" s="44"/>
      <c r="L157" s="113"/>
      <c r="M157" s="44"/>
    </row>
    <row r="158" spans="1:13" ht="48" customHeight="1" x14ac:dyDescent="0.25">
      <c r="A158" s="44"/>
      <c r="B158" s="113"/>
      <c r="C158" s="44"/>
      <c r="D158" s="44"/>
      <c r="E158" s="44"/>
      <c r="F158" s="44"/>
      <c r="G158" s="44"/>
      <c r="H158" s="44"/>
      <c r="I158" s="44"/>
      <c r="J158" s="44"/>
      <c r="K158" s="44"/>
      <c r="L158" s="113"/>
      <c r="M158" s="44"/>
    </row>
    <row r="159" spans="1:13" ht="48" customHeight="1" x14ac:dyDescent="0.25">
      <c r="A159" s="44"/>
      <c r="B159" s="113"/>
      <c r="C159" s="44"/>
      <c r="D159" s="44"/>
      <c r="E159" s="44"/>
      <c r="F159" s="44"/>
      <c r="G159" s="44"/>
      <c r="H159" s="44"/>
      <c r="I159" s="44"/>
      <c r="J159" s="44"/>
      <c r="K159" s="44"/>
      <c r="L159" s="113"/>
      <c r="M159" s="44"/>
    </row>
    <row r="160" spans="1:13" ht="48" customHeight="1" x14ac:dyDescent="0.25">
      <c r="A160" s="44"/>
      <c r="B160" s="113"/>
      <c r="C160" s="44"/>
      <c r="D160" s="44"/>
      <c r="E160" s="44"/>
      <c r="F160" s="44"/>
      <c r="G160" s="44"/>
      <c r="H160" s="44"/>
      <c r="I160" s="44"/>
      <c r="J160" s="44"/>
      <c r="K160" s="44"/>
      <c r="L160" s="113"/>
      <c r="M160" s="44"/>
    </row>
    <row r="161" spans="1:13" ht="48" customHeight="1" x14ac:dyDescent="0.25">
      <c r="A161" s="44"/>
      <c r="B161" s="113"/>
      <c r="C161" s="44"/>
      <c r="D161" s="44"/>
      <c r="E161" s="44"/>
      <c r="F161" s="44"/>
      <c r="G161" s="44"/>
      <c r="H161" s="44"/>
      <c r="I161" s="44"/>
      <c r="J161" s="44"/>
      <c r="K161" s="44"/>
      <c r="L161" s="113"/>
      <c r="M161" s="44"/>
    </row>
    <row r="162" spans="1:13" ht="48" customHeight="1" x14ac:dyDescent="0.25">
      <c r="A162" s="44"/>
      <c r="B162" s="113"/>
      <c r="C162" s="44"/>
      <c r="D162" s="44"/>
      <c r="E162" s="44"/>
      <c r="F162" s="44"/>
      <c r="G162" s="44"/>
      <c r="H162" s="44"/>
      <c r="I162" s="44"/>
      <c r="J162" s="44"/>
      <c r="K162" s="44"/>
      <c r="L162" s="113"/>
      <c r="M162" s="44"/>
    </row>
    <row r="163" spans="1:13" ht="48" customHeight="1" x14ac:dyDescent="0.25">
      <c r="A163" s="44"/>
      <c r="B163" s="113"/>
      <c r="C163" s="44"/>
      <c r="D163" s="44"/>
      <c r="E163" s="44"/>
      <c r="F163" s="44"/>
      <c r="G163" s="44"/>
      <c r="H163" s="44"/>
      <c r="I163" s="44"/>
      <c r="J163" s="44"/>
      <c r="K163" s="44"/>
      <c r="L163" s="113"/>
      <c r="M163" s="44"/>
    </row>
    <row r="164" spans="1:13" ht="48" customHeight="1" x14ac:dyDescent="0.25">
      <c r="A164" s="44"/>
      <c r="B164" s="113"/>
      <c r="C164" s="44"/>
      <c r="D164" s="44"/>
      <c r="E164" s="44"/>
      <c r="F164" s="44"/>
      <c r="G164" s="44"/>
      <c r="H164" s="44"/>
      <c r="I164" s="44"/>
      <c r="J164" s="44"/>
      <c r="K164" s="44"/>
      <c r="L164" s="113"/>
      <c r="M164" s="44"/>
    </row>
    <row r="165" spans="1:13" ht="48" customHeight="1" x14ac:dyDescent="0.25">
      <c r="A165" s="44"/>
      <c r="B165" s="113"/>
      <c r="C165" s="44"/>
      <c r="D165" s="44"/>
      <c r="E165" s="44"/>
      <c r="F165" s="44"/>
      <c r="G165" s="44"/>
      <c r="H165" s="44"/>
      <c r="I165" s="44"/>
      <c r="J165" s="44"/>
      <c r="K165" s="44"/>
      <c r="L165" s="113"/>
      <c r="M165" s="44"/>
    </row>
    <row r="166" spans="1:13" ht="48" customHeight="1" x14ac:dyDescent="0.25">
      <c r="A166" s="44"/>
      <c r="B166" s="113"/>
      <c r="C166" s="44"/>
      <c r="D166" s="44"/>
      <c r="E166" s="44"/>
      <c r="F166" s="44"/>
      <c r="G166" s="44"/>
      <c r="H166" s="44"/>
      <c r="I166" s="44"/>
      <c r="J166" s="44"/>
      <c r="K166" s="44"/>
      <c r="L166" s="113"/>
      <c r="M166" s="44"/>
    </row>
    <row r="167" spans="1:13" ht="48" customHeight="1" x14ac:dyDescent="0.25">
      <c r="A167" s="44"/>
      <c r="B167" s="113"/>
      <c r="C167" s="44"/>
      <c r="D167" s="44"/>
      <c r="E167" s="44"/>
      <c r="F167" s="44"/>
      <c r="G167" s="44"/>
      <c r="H167" s="44"/>
      <c r="I167" s="44"/>
      <c r="J167" s="44"/>
      <c r="K167" s="44"/>
      <c r="L167" s="113"/>
      <c r="M167" s="44"/>
    </row>
    <row r="168" spans="1:13" ht="48" customHeight="1" x14ac:dyDescent="0.25">
      <c r="A168" s="44"/>
      <c r="B168" s="113"/>
      <c r="C168" s="44"/>
      <c r="D168" s="44"/>
      <c r="E168" s="44"/>
      <c r="F168" s="44"/>
      <c r="G168" s="44"/>
      <c r="H168" s="44"/>
      <c r="I168" s="44"/>
      <c r="J168" s="44"/>
      <c r="K168" s="44"/>
      <c r="L168" s="113"/>
      <c r="M168" s="44"/>
    </row>
    <row r="169" spans="1:13" ht="48" customHeight="1" x14ac:dyDescent="0.25">
      <c r="A169" s="44"/>
      <c r="B169" s="113"/>
      <c r="C169" s="44"/>
      <c r="D169" s="44"/>
      <c r="E169" s="44"/>
      <c r="F169" s="44"/>
      <c r="G169" s="44"/>
      <c r="H169" s="44"/>
      <c r="I169" s="44"/>
      <c r="J169" s="44"/>
      <c r="K169" s="44"/>
      <c r="L169" s="113"/>
      <c r="M169" s="44"/>
    </row>
    <row r="170" spans="1:13" ht="48" customHeight="1" x14ac:dyDescent="0.25">
      <c r="A170" s="44"/>
      <c r="B170" s="113"/>
      <c r="C170" s="44"/>
      <c r="D170" s="44"/>
      <c r="E170" s="44"/>
      <c r="F170" s="44"/>
      <c r="G170" s="44"/>
      <c r="H170" s="44"/>
      <c r="I170" s="44"/>
      <c r="J170" s="44"/>
      <c r="K170" s="44"/>
      <c r="L170" s="113"/>
      <c r="M170" s="44"/>
    </row>
    <row r="171" spans="1:13" ht="48" customHeight="1" x14ac:dyDescent="0.25">
      <c r="A171" s="44"/>
      <c r="B171" s="113"/>
      <c r="C171" s="44"/>
      <c r="D171" s="44"/>
      <c r="E171" s="44"/>
      <c r="F171" s="44"/>
      <c r="G171" s="44"/>
      <c r="H171" s="44"/>
      <c r="I171" s="44"/>
      <c r="J171" s="44"/>
      <c r="K171" s="44"/>
      <c r="L171" s="113"/>
      <c r="M171" s="44"/>
    </row>
    <row r="172" spans="1:13" ht="48" customHeight="1" x14ac:dyDescent="0.25">
      <c r="A172" s="44"/>
      <c r="B172" s="113"/>
      <c r="C172" s="44"/>
      <c r="D172" s="44"/>
      <c r="E172" s="44"/>
      <c r="F172" s="44"/>
      <c r="G172" s="44"/>
      <c r="H172" s="44"/>
      <c r="I172" s="44"/>
      <c r="J172" s="44"/>
      <c r="K172" s="44"/>
      <c r="L172" s="113"/>
      <c r="M172" s="44"/>
    </row>
    <row r="173" spans="1:13" ht="48" customHeight="1" x14ac:dyDescent="0.25">
      <c r="A173" s="44"/>
      <c r="B173" s="113"/>
      <c r="C173" s="44"/>
      <c r="D173" s="44"/>
      <c r="E173" s="44"/>
      <c r="F173" s="44"/>
      <c r="G173" s="44"/>
      <c r="H173" s="44"/>
      <c r="I173" s="44"/>
      <c r="J173" s="44"/>
      <c r="K173" s="44"/>
      <c r="L173" s="113"/>
      <c r="M173" s="44"/>
    </row>
    <row r="174" spans="1:13" ht="48" customHeight="1" x14ac:dyDescent="0.25">
      <c r="A174" s="44"/>
      <c r="B174" s="113"/>
      <c r="C174" s="44"/>
      <c r="D174" s="44"/>
      <c r="E174" s="44"/>
      <c r="F174" s="44"/>
      <c r="G174" s="44"/>
      <c r="H174" s="44"/>
      <c r="I174" s="44"/>
      <c r="J174" s="44"/>
      <c r="K174" s="44"/>
      <c r="L174" s="113"/>
      <c r="M174" s="44"/>
    </row>
    <row r="175" spans="1:13" ht="48" customHeight="1" x14ac:dyDescent="0.25">
      <c r="A175" s="44"/>
      <c r="B175" s="113"/>
      <c r="C175" s="44"/>
      <c r="D175" s="44"/>
      <c r="E175" s="44"/>
      <c r="F175" s="44"/>
      <c r="G175" s="44"/>
      <c r="H175" s="44"/>
      <c r="I175" s="44"/>
      <c r="J175" s="44"/>
      <c r="K175" s="44"/>
      <c r="L175" s="113"/>
      <c r="M175" s="44"/>
    </row>
    <row r="176" spans="1:13" ht="48" customHeight="1" x14ac:dyDescent="0.25">
      <c r="A176" s="44"/>
      <c r="B176" s="113"/>
      <c r="C176" s="44"/>
      <c r="D176" s="44"/>
      <c r="E176" s="44"/>
      <c r="F176" s="44"/>
      <c r="G176" s="44"/>
      <c r="H176" s="44"/>
      <c r="I176" s="44"/>
      <c r="J176" s="44"/>
      <c r="K176" s="44"/>
      <c r="L176" s="113"/>
      <c r="M176" s="44"/>
    </row>
    <row r="177" spans="1:13" ht="48" customHeight="1" x14ac:dyDescent="0.25">
      <c r="A177" s="44"/>
      <c r="B177" s="113"/>
      <c r="C177" s="44"/>
      <c r="D177" s="44"/>
      <c r="E177" s="44"/>
      <c r="F177" s="44"/>
      <c r="G177" s="44"/>
      <c r="H177" s="44"/>
      <c r="I177" s="44"/>
      <c r="J177" s="44"/>
      <c r="K177" s="44"/>
      <c r="L177" s="113"/>
      <c r="M177" s="44"/>
    </row>
    <row r="178" spans="1:13" ht="48" customHeight="1" x14ac:dyDescent="0.25">
      <c r="A178" s="44"/>
      <c r="B178" s="113"/>
      <c r="C178" s="44"/>
      <c r="D178" s="44"/>
      <c r="E178" s="44"/>
      <c r="F178" s="44"/>
      <c r="G178" s="44"/>
      <c r="H178" s="44"/>
      <c r="I178" s="44"/>
      <c r="J178" s="44"/>
      <c r="K178" s="44"/>
      <c r="L178" s="113"/>
      <c r="M178" s="44"/>
    </row>
    <row r="179" spans="1:13" ht="48" customHeight="1" x14ac:dyDescent="0.25">
      <c r="A179" s="44"/>
      <c r="B179" s="113"/>
      <c r="C179" s="44"/>
      <c r="D179" s="44"/>
      <c r="E179" s="44"/>
      <c r="F179" s="44"/>
      <c r="G179" s="44"/>
      <c r="H179" s="44"/>
      <c r="I179" s="44"/>
      <c r="J179" s="44"/>
      <c r="K179" s="44"/>
      <c r="L179" s="113"/>
      <c r="M179" s="44"/>
    </row>
    <row r="180" spans="1:13" ht="48" customHeight="1" x14ac:dyDescent="0.25">
      <c r="A180" s="44"/>
      <c r="B180" s="113"/>
      <c r="C180" s="44"/>
      <c r="D180" s="44"/>
      <c r="E180" s="44"/>
      <c r="F180" s="44"/>
      <c r="G180" s="44"/>
      <c r="H180" s="44"/>
      <c r="I180" s="44"/>
      <c r="J180" s="44"/>
      <c r="K180" s="44"/>
      <c r="L180" s="113"/>
      <c r="M180" s="44"/>
    </row>
    <row r="181" spans="1:13" ht="48" customHeight="1" x14ac:dyDescent="0.25">
      <c r="A181" s="44"/>
      <c r="B181" s="113"/>
      <c r="C181" s="44"/>
      <c r="D181" s="44"/>
      <c r="E181" s="44"/>
      <c r="F181" s="44"/>
      <c r="G181" s="44"/>
      <c r="H181" s="44"/>
      <c r="I181" s="44"/>
      <c r="J181" s="44"/>
      <c r="K181" s="44"/>
      <c r="L181" s="113"/>
      <c r="M181" s="44"/>
    </row>
    <row r="182" spans="1:13" ht="48" customHeight="1" x14ac:dyDescent="0.25">
      <c r="A182" s="44"/>
      <c r="B182" s="113"/>
      <c r="C182" s="44"/>
      <c r="D182" s="44"/>
      <c r="E182" s="44"/>
      <c r="F182" s="44"/>
      <c r="G182" s="44"/>
      <c r="H182" s="44"/>
      <c r="I182" s="44"/>
      <c r="J182" s="44"/>
      <c r="K182" s="44"/>
      <c r="L182" s="113"/>
      <c r="M182" s="44"/>
    </row>
    <row r="183" spans="1:13" ht="48" customHeight="1" x14ac:dyDescent="0.25">
      <c r="A183" s="44"/>
      <c r="B183" s="113"/>
      <c r="C183" s="44"/>
      <c r="D183" s="44"/>
      <c r="E183" s="44"/>
      <c r="F183" s="44"/>
      <c r="G183" s="44"/>
      <c r="H183" s="44"/>
      <c r="I183" s="44"/>
      <c r="J183" s="44"/>
      <c r="K183" s="44"/>
      <c r="L183" s="113"/>
      <c r="M183" s="44"/>
    </row>
    <row r="184" spans="1:13" ht="48" customHeight="1" x14ac:dyDescent="0.25">
      <c r="A184" s="44"/>
      <c r="B184" s="113"/>
      <c r="C184" s="44"/>
      <c r="D184" s="44"/>
      <c r="E184" s="44"/>
      <c r="F184" s="44"/>
      <c r="G184" s="44"/>
      <c r="H184" s="44"/>
      <c r="I184" s="44"/>
      <c r="J184" s="44"/>
      <c r="K184" s="44"/>
      <c r="L184" s="113"/>
      <c r="M184" s="44"/>
    </row>
    <row r="185" spans="1:13" ht="48" customHeight="1" x14ac:dyDescent="0.25">
      <c r="A185" s="44"/>
      <c r="B185" s="113"/>
      <c r="C185" s="44"/>
      <c r="D185" s="44"/>
      <c r="E185" s="44"/>
      <c r="F185" s="44"/>
      <c r="G185" s="44"/>
      <c r="H185" s="44"/>
      <c r="I185" s="44"/>
      <c r="J185" s="44"/>
      <c r="K185" s="44"/>
      <c r="L185" s="113"/>
      <c r="M185" s="44"/>
    </row>
    <row r="186" spans="1:13" ht="48" customHeight="1" x14ac:dyDescent="0.25">
      <c r="A186" s="44"/>
      <c r="B186" s="113"/>
      <c r="C186" s="44"/>
      <c r="D186" s="44"/>
      <c r="E186" s="44"/>
      <c r="F186" s="44"/>
      <c r="G186" s="44"/>
      <c r="H186" s="44"/>
      <c r="I186" s="44"/>
      <c r="J186" s="44"/>
      <c r="K186" s="44"/>
      <c r="L186" s="113"/>
      <c r="M186" s="44"/>
    </row>
    <row r="187" spans="1:13" ht="48" customHeight="1" x14ac:dyDescent="0.25">
      <c r="A187" s="44"/>
      <c r="B187" s="113"/>
      <c r="C187" s="44"/>
      <c r="D187" s="44"/>
      <c r="E187" s="44"/>
      <c r="F187" s="44"/>
      <c r="G187" s="44"/>
      <c r="H187" s="44"/>
      <c r="I187" s="44"/>
      <c r="J187" s="44"/>
      <c r="K187" s="44"/>
      <c r="L187" s="113"/>
      <c r="M187" s="44"/>
    </row>
    <row r="188" spans="1:13" ht="48" customHeight="1" x14ac:dyDescent="0.25">
      <c r="A188" s="44"/>
      <c r="B188" s="113"/>
      <c r="C188" s="44"/>
      <c r="D188" s="44"/>
      <c r="E188" s="44"/>
      <c r="F188" s="44"/>
      <c r="G188" s="44"/>
      <c r="H188" s="44"/>
      <c r="I188" s="44"/>
      <c r="J188" s="44"/>
      <c r="K188" s="44"/>
      <c r="L188" s="113"/>
      <c r="M188" s="44"/>
    </row>
    <row r="189" spans="1:13" ht="48" customHeight="1" x14ac:dyDescent="0.25">
      <c r="A189" s="44"/>
      <c r="B189" s="113"/>
      <c r="C189" s="44"/>
      <c r="D189" s="44"/>
      <c r="E189" s="44"/>
      <c r="F189" s="44"/>
      <c r="G189" s="44"/>
      <c r="H189" s="44"/>
      <c r="I189" s="44"/>
      <c r="J189" s="44"/>
      <c r="K189" s="44"/>
      <c r="L189" s="113"/>
      <c r="M189" s="44"/>
    </row>
    <row r="190" spans="1:13" ht="48" customHeight="1" x14ac:dyDescent="0.25">
      <c r="A190" s="44"/>
      <c r="B190" s="113"/>
      <c r="C190" s="44"/>
      <c r="D190" s="44"/>
      <c r="E190" s="44"/>
      <c r="F190" s="44"/>
      <c r="G190" s="44"/>
      <c r="H190" s="44"/>
      <c r="I190" s="44"/>
      <c r="J190" s="44"/>
      <c r="K190" s="44"/>
      <c r="L190" s="113"/>
      <c r="M190" s="44"/>
    </row>
    <row r="191" spans="1:13" ht="48" customHeight="1" x14ac:dyDescent="0.25">
      <c r="A191" s="44"/>
      <c r="B191" s="113"/>
      <c r="C191" s="44"/>
      <c r="D191" s="44"/>
      <c r="E191" s="44"/>
      <c r="F191" s="44"/>
      <c r="G191" s="44"/>
      <c r="H191" s="44"/>
      <c r="I191" s="44"/>
      <c r="J191" s="44"/>
      <c r="K191" s="44"/>
      <c r="L191" s="113"/>
      <c r="M191" s="44"/>
    </row>
    <row r="192" spans="1:13" ht="48" customHeight="1" x14ac:dyDescent="0.25">
      <c r="A192" s="44"/>
      <c r="B192" s="113"/>
      <c r="C192" s="44"/>
      <c r="D192" s="44"/>
      <c r="E192" s="44"/>
      <c r="F192" s="44"/>
      <c r="G192" s="44"/>
      <c r="H192" s="44"/>
      <c r="I192" s="44"/>
      <c r="J192" s="44"/>
      <c r="K192" s="44"/>
      <c r="L192" s="113"/>
      <c r="M192" s="44"/>
    </row>
    <row r="193" spans="1:13" ht="48" customHeight="1" x14ac:dyDescent="0.25">
      <c r="A193" s="44"/>
      <c r="B193" s="113"/>
      <c r="C193" s="44"/>
      <c r="D193" s="44"/>
      <c r="E193" s="44"/>
      <c r="F193" s="44"/>
      <c r="G193" s="44"/>
      <c r="H193" s="44"/>
      <c r="I193" s="44"/>
      <c r="J193" s="44"/>
      <c r="K193" s="44"/>
      <c r="L193" s="113"/>
      <c r="M193" s="44"/>
    </row>
    <row r="194" spans="1:13" ht="48" customHeight="1" x14ac:dyDescent="0.25">
      <c r="A194" s="44"/>
      <c r="B194" s="113"/>
      <c r="C194" s="44"/>
      <c r="D194" s="44"/>
      <c r="E194" s="44"/>
      <c r="F194" s="44"/>
      <c r="G194" s="44"/>
      <c r="H194" s="44"/>
      <c r="I194" s="44"/>
      <c r="J194" s="44"/>
      <c r="K194" s="44"/>
      <c r="L194" s="113"/>
      <c r="M194" s="44"/>
    </row>
    <row r="195" spans="1:13" ht="48" customHeight="1" x14ac:dyDescent="0.25">
      <c r="A195" s="44"/>
      <c r="B195" s="113"/>
      <c r="C195" s="44"/>
      <c r="D195" s="44"/>
      <c r="E195" s="44"/>
      <c r="F195" s="44"/>
      <c r="G195" s="44"/>
      <c r="H195" s="44"/>
      <c r="I195" s="44"/>
      <c r="J195" s="44"/>
      <c r="K195" s="44"/>
      <c r="L195" s="113"/>
      <c r="M195" s="44"/>
    </row>
    <row r="196" spans="1:13" ht="48" customHeight="1" x14ac:dyDescent="0.25">
      <c r="A196" s="44"/>
      <c r="B196" s="113"/>
      <c r="C196" s="44"/>
      <c r="D196" s="44"/>
      <c r="E196" s="44"/>
      <c r="F196" s="44"/>
      <c r="G196" s="44"/>
      <c r="H196" s="44"/>
      <c r="I196" s="44"/>
      <c r="J196" s="44"/>
      <c r="K196" s="44"/>
      <c r="L196" s="113"/>
      <c r="M196" s="44"/>
    </row>
    <row r="197" spans="1:13" ht="48" customHeight="1" x14ac:dyDescent="0.25">
      <c r="A197" s="44"/>
      <c r="B197" s="113"/>
      <c r="C197" s="44"/>
      <c r="D197" s="44"/>
      <c r="E197" s="44"/>
      <c r="F197" s="44"/>
      <c r="G197" s="44"/>
      <c r="H197" s="44"/>
      <c r="I197" s="44"/>
      <c r="J197" s="44"/>
      <c r="K197" s="44"/>
      <c r="L197" s="113"/>
      <c r="M197" s="44"/>
    </row>
    <row r="198" spans="1:13" ht="48" customHeight="1" x14ac:dyDescent="0.25">
      <c r="A198" s="44"/>
      <c r="B198" s="113"/>
      <c r="C198" s="44"/>
      <c r="D198" s="44"/>
      <c r="E198" s="44"/>
      <c r="F198" s="44"/>
      <c r="G198" s="44"/>
      <c r="H198" s="44"/>
      <c r="I198" s="44"/>
      <c r="J198" s="44"/>
      <c r="K198" s="44"/>
      <c r="L198" s="113"/>
      <c r="M198" s="44"/>
    </row>
    <row r="199" spans="1:13" ht="48" customHeight="1" x14ac:dyDescent="0.25">
      <c r="A199" s="44"/>
      <c r="B199" s="113"/>
      <c r="C199" s="44"/>
      <c r="D199" s="44"/>
      <c r="E199" s="44"/>
      <c r="F199" s="44"/>
      <c r="G199" s="44"/>
      <c r="H199" s="44"/>
      <c r="I199" s="44"/>
      <c r="J199" s="44"/>
      <c r="K199" s="44"/>
      <c r="L199" s="113"/>
      <c r="M199" s="44"/>
    </row>
    <row r="200" spans="1:13" ht="48" customHeight="1" x14ac:dyDescent="0.25">
      <c r="A200" s="44"/>
      <c r="B200" s="113"/>
      <c r="C200" s="44"/>
      <c r="D200" s="44"/>
      <c r="E200" s="44"/>
      <c r="F200" s="44"/>
      <c r="G200" s="44"/>
      <c r="H200" s="44"/>
      <c r="I200" s="44"/>
      <c r="J200" s="44"/>
      <c r="K200" s="44"/>
      <c r="L200" s="113"/>
      <c r="M200" s="44"/>
    </row>
    <row r="201" spans="1:13" ht="48" customHeight="1" x14ac:dyDescent="0.25">
      <c r="A201" s="44"/>
      <c r="B201" s="113"/>
      <c r="C201" s="44"/>
      <c r="D201" s="44"/>
      <c r="E201" s="44"/>
      <c r="F201" s="44"/>
      <c r="G201" s="44"/>
      <c r="H201" s="44"/>
      <c r="I201" s="44"/>
      <c r="J201" s="44"/>
      <c r="K201" s="44"/>
      <c r="L201" s="113"/>
      <c r="M201" s="44"/>
    </row>
    <row r="202" spans="1:13" ht="48" customHeight="1" x14ac:dyDescent="0.25">
      <c r="A202" s="44"/>
      <c r="B202" s="113"/>
      <c r="C202" s="44"/>
      <c r="D202" s="44"/>
      <c r="E202" s="44"/>
      <c r="F202" s="44"/>
      <c r="G202" s="44"/>
      <c r="H202" s="44"/>
      <c r="I202" s="44"/>
      <c r="J202" s="44"/>
      <c r="K202" s="44"/>
      <c r="L202" s="113"/>
      <c r="M202" s="44"/>
    </row>
    <row r="203" spans="1:13" ht="48" customHeight="1" x14ac:dyDescent="0.25">
      <c r="A203" s="44"/>
      <c r="B203" s="113"/>
      <c r="C203" s="44"/>
      <c r="D203" s="44"/>
      <c r="E203" s="44"/>
      <c r="F203" s="44"/>
      <c r="G203" s="44"/>
      <c r="H203" s="44"/>
      <c r="I203" s="44"/>
      <c r="J203" s="44"/>
      <c r="K203" s="44"/>
      <c r="L203" s="113"/>
      <c r="M203" s="44"/>
    </row>
    <row r="204" spans="1:13" ht="48" customHeight="1" x14ac:dyDescent="0.25">
      <c r="A204" s="44"/>
      <c r="B204" s="113"/>
      <c r="C204" s="44"/>
      <c r="D204" s="44"/>
      <c r="E204" s="44"/>
      <c r="F204" s="44"/>
      <c r="G204" s="44"/>
      <c r="H204" s="44"/>
      <c r="I204" s="44"/>
      <c r="J204" s="44"/>
      <c r="K204" s="44"/>
      <c r="L204" s="113"/>
      <c r="M204" s="44"/>
    </row>
    <row r="205" spans="1:13" ht="48" customHeight="1" x14ac:dyDescent="0.25">
      <c r="A205" s="45"/>
      <c r="B205" s="115"/>
      <c r="C205" s="45"/>
      <c r="D205" s="45"/>
      <c r="E205" s="45"/>
      <c r="F205" s="45"/>
      <c r="G205" s="45"/>
      <c r="H205" s="45"/>
      <c r="I205" s="45"/>
      <c r="J205" s="45"/>
      <c r="K205" s="45"/>
      <c r="L205" s="115"/>
      <c r="M205" s="45"/>
    </row>
  </sheetData>
  <mergeCells count="3">
    <mergeCell ref="A3:M3"/>
    <mergeCell ref="A2:M2"/>
    <mergeCell ref="A1:M1"/>
  </mergeCells>
  <conditionalFormatting sqref="K6:K205">
    <cfRule type="containsText" dxfId="6" priority="1" operator="containsText" text="İK Onayladı"/>
    <cfRule type="containsText" dxfId="5" priority="2" operator="containsText" text="Revizyon"/>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69"/>
  <sheetViews>
    <sheetView showGridLines="0" workbookViewId="0">
      <selection sqref="A1:J1"/>
    </sheetView>
  </sheetViews>
  <sheetFormatPr defaultRowHeight="15" x14ac:dyDescent="0.25"/>
  <cols>
    <col min="1" max="1" width="24" style="104" customWidth="1"/>
    <col min="2" max="4" width="16" style="104" customWidth="1"/>
    <col min="5" max="5" width="21" style="104" customWidth="1"/>
    <col min="6" max="10" width="17" style="104" customWidth="1"/>
  </cols>
  <sheetData>
    <row r="1" spans="1:10" ht="30" customHeight="1" x14ac:dyDescent="0.25">
      <c r="A1" s="143" t="s">
        <v>693</v>
      </c>
      <c r="B1" s="125"/>
      <c r="C1" s="125"/>
      <c r="D1" s="125"/>
      <c r="E1" s="125"/>
      <c r="F1" s="125"/>
      <c r="G1" s="125"/>
      <c r="H1" s="125"/>
      <c r="I1" s="125"/>
      <c r="J1" s="125"/>
    </row>
    <row r="2" spans="1:10" ht="32.1" customHeight="1" x14ac:dyDescent="0.25">
      <c r="A2" s="133" t="s">
        <v>694</v>
      </c>
      <c r="B2" s="125"/>
      <c r="C2" s="125"/>
      <c r="D2" s="125"/>
      <c r="E2" s="125"/>
      <c r="F2" s="125"/>
      <c r="G2" s="125"/>
      <c r="H2" s="125"/>
      <c r="I2" s="125"/>
      <c r="J2" s="125"/>
    </row>
    <row r="3" spans="1:10" ht="15" customHeight="1" x14ac:dyDescent="0.25">
      <c r="A3" s="55" t="s">
        <v>139</v>
      </c>
      <c r="B3" s="167" t="s">
        <v>160</v>
      </c>
      <c r="C3" s="168"/>
      <c r="D3" s="169"/>
      <c r="E3" s="17"/>
      <c r="F3" s="153" t="s">
        <v>695</v>
      </c>
      <c r="G3" s="125"/>
      <c r="H3" s="125"/>
      <c r="I3" s="125"/>
      <c r="J3" s="125"/>
    </row>
    <row r="4" spans="1:10" x14ac:dyDescent="0.25">
      <c r="A4" s="17"/>
      <c r="B4" s="17"/>
      <c r="C4" s="17"/>
      <c r="D4" s="17"/>
      <c r="E4" s="17"/>
      <c r="F4" s="17"/>
      <c r="G4" s="17"/>
      <c r="H4" s="17"/>
      <c r="I4" s="17"/>
      <c r="J4" s="17"/>
    </row>
    <row r="5" spans="1:10" ht="24" customHeight="1" x14ac:dyDescent="0.25">
      <c r="A5" s="131" t="s">
        <v>696</v>
      </c>
      <c r="B5" s="125"/>
      <c r="C5" s="125"/>
      <c r="D5" s="125"/>
      <c r="E5" s="17"/>
      <c r="F5" s="131" t="s">
        <v>697</v>
      </c>
      <c r="G5" s="125"/>
      <c r="H5" s="125"/>
      <c r="I5" s="125"/>
      <c r="J5" s="125"/>
    </row>
    <row r="6" spans="1:10" ht="15" customHeight="1" x14ac:dyDescent="0.25">
      <c r="A6" s="106" t="s">
        <v>140</v>
      </c>
      <c r="B6" s="147" t="str">
        <f>IFERROR(INDEX('Pozisyon Envanteri'!$B$6:$B$105,MATCH($B$3,'Pozisyon Envanteri'!$A$6:$A$105,0)),"")</f>
        <v>ÖRNEK ŞİRKET A.Ş.</v>
      </c>
      <c r="C6" s="125"/>
      <c r="D6" s="125"/>
      <c r="E6" s="17"/>
      <c r="F6" s="151" t="s">
        <v>698</v>
      </c>
      <c r="G6" s="125"/>
      <c r="H6" s="125"/>
      <c r="I6" s="148">
        <f>IF($B$3="","",SUMIFS('Görev ve İş Yükü'!$AB$6:$AB$305,'Görev ve İş Yükü'!$A$6:$A$305,$B$3))</f>
        <v>168.91774891774892</v>
      </c>
      <c r="J6" s="125"/>
    </row>
    <row r="7" spans="1:10" ht="15" customHeight="1" x14ac:dyDescent="0.25">
      <c r="A7" s="106" t="s">
        <v>141</v>
      </c>
      <c r="B7" s="147" t="str">
        <f>IFERROR(INDEX('Pozisyon Envanteri'!$C$6:$C$105,MATCH($B$3,'Pozisyon Envanteri'!$A$6:$A$105,0)),"")</f>
        <v>İzmir</v>
      </c>
      <c r="C7" s="125"/>
      <c r="D7" s="125"/>
      <c r="E7" s="17"/>
      <c r="F7" s="151" t="s">
        <v>699</v>
      </c>
      <c r="G7" s="125"/>
      <c r="H7" s="125"/>
      <c r="I7" s="148">
        <f>'Ayarlar ve Listeler'!$B$5</f>
        <v>173.75</v>
      </c>
      <c r="J7" s="125"/>
    </row>
    <row r="8" spans="1:10" ht="15" customHeight="1" x14ac:dyDescent="0.25">
      <c r="A8" s="106" t="s">
        <v>700</v>
      </c>
      <c r="B8" s="147" t="str">
        <f>IFERROR(INDEX('Pozisyon Envanteri'!$D$6:$D$105,MATCH($B$3,'Pozisyon Envanteri'!$A$6:$A$105,0))&amp;" / "&amp;INDEX('Pozisyon Envanteri'!$E$6:$E$105,MATCH($B$3,'Pozisyon Envanteri'!$A$6:$A$105,0)),"")</f>
        <v>Kurumsal Hizmetler / İnsan Kaynakları</v>
      </c>
      <c r="C8" s="125"/>
      <c r="D8" s="125"/>
      <c r="E8" s="17"/>
      <c r="F8" s="151" t="s">
        <v>701</v>
      </c>
      <c r="G8" s="125"/>
      <c r="H8" s="125"/>
      <c r="I8" s="148">
        <f>IFERROR(I6/I7,0)</f>
        <v>0.97218848297984994</v>
      </c>
      <c r="J8" s="125"/>
    </row>
    <row r="9" spans="1:10" ht="15" customHeight="1" x14ac:dyDescent="0.25">
      <c r="A9" s="106" t="s">
        <v>144</v>
      </c>
      <c r="B9" s="147" t="str">
        <f>IFERROR(INDEX('Pozisyon Envanteri'!$F$6:$F$105,MATCH($B$3,'Pozisyon Envanteri'!$A$6:$A$105,0)),"")</f>
        <v>İnsan Kaynakları Uzmanı</v>
      </c>
      <c r="C9" s="125"/>
      <c r="D9" s="125"/>
      <c r="E9" s="17"/>
      <c r="F9" s="151" t="s">
        <v>702</v>
      </c>
      <c r="G9" s="125"/>
      <c r="H9" s="125"/>
      <c r="I9" s="154">
        <f>IFERROR(I6/(I7*B11),0)</f>
        <v>0.97218848297984994</v>
      </c>
      <c r="J9" s="125"/>
    </row>
    <row r="10" spans="1:10" ht="15" customHeight="1" x14ac:dyDescent="0.25">
      <c r="A10" s="106" t="s">
        <v>145</v>
      </c>
      <c r="B10" s="147" t="str">
        <f>IFERROR(INDEX('Pozisyon Envanteri'!$G$6:$G$105,MATCH($B$3,'Pozisyon Envanteri'!$A$6:$A$105,0)),"")</f>
        <v>İnsan Kaynakları Müdürü</v>
      </c>
      <c r="C10" s="125"/>
      <c r="D10" s="125"/>
      <c r="E10" s="17"/>
      <c r="F10" s="151" t="s">
        <v>703</v>
      </c>
      <c r="G10" s="125"/>
      <c r="H10" s="125"/>
      <c r="I10" s="149">
        <f>COUNTIF('Görev ve İş Yükü'!$A$6:$A$305,$B$3)</f>
        <v>8</v>
      </c>
      <c r="J10" s="125"/>
    </row>
    <row r="11" spans="1:10" ht="15" customHeight="1" x14ac:dyDescent="0.25">
      <c r="A11" s="106" t="s">
        <v>147</v>
      </c>
      <c r="B11" s="147">
        <f>IFERROR(INDEX('Pozisyon Envanteri'!$I$6:$I$105,MATCH($B$3,'Pozisyon Envanteri'!$A$6:$A$105,0)),"")</f>
        <v>1</v>
      </c>
      <c r="C11" s="125"/>
      <c r="D11" s="125"/>
      <c r="E11" s="17"/>
      <c r="F11" s="151" t="s">
        <v>704</v>
      </c>
      <c r="G11" s="125"/>
      <c r="H11" s="125"/>
      <c r="I11" s="149">
        <f>COUNTIFS('Görev ve İş Yükü'!$A$6:$A$305,$B$3,'Görev ve İş Yükü'!$N$6:$N$305,"Kritik")</f>
        <v>4</v>
      </c>
      <c r="J11" s="125"/>
    </row>
    <row r="12" spans="1:10" ht="15" customHeight="1" x14ac:dyDescent="0.25">
      <c r="A12" s="106" t="s">
        <v>148</v>
      </c>
      <c r="B12" s="147">
        <f>IFERROR(INDEX('Pozisyon Envanteri'!$J$6:$J$105,MATCH($B$3,'Pozisyon Envanteri'!$A$6:$A$105,0)),"")</f>
        <v>1</v>
      </c>
      <c r="C12" s="125"/>
      <c r="D12" s="125"/>
      <c r="E12" s="17"/>
      <c r="F12" s="151" t="s">
        <v>705</v>
      </c>
      <c r="G12" s="125"/>
      <c r="H12" s="125"/>
      <c r="I12" s="149">
        <f>COUNTIF(Yetkinlikler!$A$6:$A$305,$B$3)</f>
        <v>8</v>
      </c>
      <c r="J12" s="125"/>
    </row>
    <row r="13" spans="1:10" ht="15" customHeight="1" x14ac:dyDescent="0.25">
      <c r="A13" s="106" t="s">
        <v>149</v>
      </c>
      <c r="B13" s="147" t="str">
        <f>IFERROR(INDEX('Pozisyon Envanteri'!$K$6:$K$105,MATCH($B$3,'Pozisyon Envanteri'!$A$6:$A$105,0)),"")</f>
        <v>Gündüz</v>
      </c>
      <c r="C13" s="125"/>
      <c r="D13" s="125"/>
      <c r="E13" s="17"/>
      <c r="F13" s="151" t="s">
        <v>706</v>
      </c>
      <c r="G13" s="125"/>
      <c r="H13" s="125"/>
      <c r="I13" s="149">
        <f>COUNTIFS(Yetkinlikler!$A$6:$A$305,$B$3,Yetkinlikler!$L$6:$L$305,"Yüksek")</f>
        <v>0</v>
      </c>
      <c r="J13" s="125"/>
    </row>
    <row r="14" spans="1:10" ht="15" customHeight="1" x14ac:dyDescent="0.25">
      <c r="A14" s="106" t="s">
        <v>152</v>
      </c>
      <c r="B14" s="147" t="str">
        <f>IFERROR(INDEX('Pozisyon Envanteri'!$N$6:$N$105,MATCH($B$3,'Pozisyon Envanteri'!$A$6:$A$105,0)),"")</f>
        <v>İnsan Kaynakları</v>
      </c>
      <c r="C14" s="125"/>
      <c r="D14" s="125"/>
      <c r="E14" s="17"/>
      <c r="F14" s="151" t="s">
        <v>707</v>
      </c>
      <c r="G14" s="125"/>
      <c r="H14" s="125"/>
      <c r="I14" s="154">
        <f>SUMIFS('KPI ve Çıktılar'!$K$6:$K$205,'KPI ve Çıktılar'!$A$6:$A$205,$B$3)</f>
        <v>1</v>
      </c>
      <c r="J14" s="125"/>
    </row>
    <row r="15" spans="1:10" ht="15" customHeight="1" x14ac:dyDescent="0.25">
      <c r="A15" s="106" t="s">
        <v>708</v>
      </c>
      <c r="B15" s="147" t="str">
        <f>IFERROR(INDEX('Pozisyon Envanteri'!$Q$6:$Q$105,MATCH($B$3,'Pozisyon Envanteri'!$A$6:$A$105,0)),"")</f>
        <v>Tamamlandı</v>
      </c>
      <c r="C15" s="125"/>
      <c r="D15" s="125"/>
      <c r="E15" s="17"/>
      <c r="F15" s="151" t="s">
        <v>709</v>
      </c>
      <c r="G15" s="125"/>
      <c r="H15" s="125"/>
      <c r="I15" s="149">
        <f>COUNTIFS('Risk ve Koşullar'!$A$6:$A$205,$B$3,'Risk ve Koşullar'!$H$6:$H$205,"Yüksek")+COUNTIFS('Risk ve Koşullar'!$A$6:$A$205,$B$3,'Risk ve Koşullar'!$H$6:$H$205,"Kritik")</f>
        <v>2</v>
      </c>
      <c r="J15" s="125"/>
    </row>
    <row r="16" spans="1:10" ht="15" customHeight="1" x14ac:dyDescent="0.25">
      <c r="A16" s="106" t="s">
        <v>157</v>
      </c>
      <c r="B16" s="160">
        <f>IFERROR(INDEX('Pozisyon Envanteri'!$S$6:$S$105,MATCH($B$3,'Pozisyon Envanteri'!$A$6:$A$105,0)),"")</f>
        <v>1</v>
      </c>
      <c r="C16" s="125"/>
      <c r="D16" s="125"/>
      <c r="E16" s="17"/>
      <c r="F16" s="151" t="s">
        <v>710</v>
      </c>
      <c r="G16" s="125"/>
      <c r="H16" s="125"/>
      <c r="I16" s="154">
        <f>B16</f>
        <v>1</v>
      </c>
      <c r="J16" s="125"/>
    </row>
    <row r="17" spans="1:10" x14ac:dyDescent="0.25">
      <c r="A17" s="17"/>
      <c r="B17" s="17"/>
      <c r="C17" s="17"/>
      <c r="D17" s="17"/>
      <c r="E17" s="17"/>
      <c r="F17" s="17"/>
      <c r="G17" s="17"/>
      <c r="H17" s="17"/>
      <c r="I17" s="17"/>
      <c r="J17" s="17"/>
    </row>
    <row r="18" spans="1:10" ht="24" customHeight="1" x14ac:dyDescent="0.25">
      <c r="A18" s="131" t="s">
        <v>711</v>
      </c>
      <c r="B18" s="125"/>
      <c r="C18" s="125"/>
      <c r="D18" s="125"/>
      <c r="E18" s="125"/>
      <c r="F18" s="125"/>
      <c r="G18" s="125"/>
      <c r="H18" s="125"/>
      <c r="I18" s="125"/>
      <c r="J18" s="125"/>
    </row>
    <row r="19" spans="1:10" x14ac:dyDescent="0.25">
      <c r="A19" s="170" t="str">
        <f>IF($B$3="","Pozisyon kodu seçilmedi.",IF(I10=0,"Görev ve iş yükü kaydı bulunmuyor.",IF(I9&gt;'Ayarlar ve Listeler'!$E$13,"Düzeltilmiş iş yükü mevcut kadro kapasitesinin üzerinde görünüyor. Mevsimsellik, verimlilik, PFD, vardiya yapısı ve norm kadro birlikte doğrulanmalıdır.",IF(I9&lt;'Ayarlar ve Listeler'!$E$14,"Düzeltilmiş iş yükü mevcut kadro kapasitesinin altında görünüyor. Görev kapsamı, rol birleştirme, ek sorumluluk veya veri eksikliği incelenmelidir.","Düzeltilmiş iş yükü mevcut kadro kapasitesiyle genel olarak uyumlu görünüyor. Kritik görevler, yetkinlik açıkları, stratejik rol riski ve iş değerleme sonucu birlikte değerlendirilmelidir."))))</f>
        <v>Düzeltilmiş iş yükü mevcut kadro kapasitesiyle genel olarak uyumlu görünüyor. Kritik görevler, yetkinlik açıkları, stratejik rol riski ve iş değerleme sonucu birlikte değerlendirilmelidir.</v>
      </c>
      <c r="B19" s="171"/>
      <c r="C19" s="171"/>
      <c r="D19" s="171"/>
      <c r="E19" s="171"/>
      <c r="F19" s="171"/>
      <c r="G19" s="171"/>
      <c r="H19" s="171"/>
      <c r="I19" s="171"/>
      <c r="J19" s="172"/>
    </row>
    <row r="20" spans="1:10" x14ac:dyDescent="0.25">
      <c r="A20" s="173"/>
      <c r="B20" s="125"/>
      <c r="C20" s="125"/>
      <c r="D20" s="125"/>
      <c r="E20" s="125"/>
      <c r="F20" s="125"/>
      <c r="G20" s="125"/>
      <c r="H20" s="125"/>
      <c r="I20" s="125"/>
      <c r="J20" s="174"/>
    </row>
    <row r="21" spans="1:10" x14ac:dyDescent="0.25">
      <c r="A21" s="173"/>
      <c r="B21" s="125"/>
      <c r="C21" s="125"/>
      <c r="D21" s="125"/>
      <c r="E21" s="125"/>
      <c r="F21" s="125"/>
      <c r="G21" s="125"/>
      <c r="H21" s="125"/>
      <c r="I21" s="125"/>
      <c r="J21" s="174"/>
    </row>
    <row r="22" spans="1:10" x14ac:dyDescent="0.25">
      <c r="A22" s="175"/>
      <c r="B22" s="176"/>
      <c r="C22" s="176"/>
      <c r="D22" s="176"/>
      <c r="E22" s="176"/>
      <c r="F22" s="176"/>
      <c r="G22" s="176"/>
      <c r="H22" s="176"/>
      <c r="I22" s="176"/>
      <c r="J22" s="177"/>
    </row>
    <row r="23" spans="1:10" x14ac:dyDescent="0.25">
      <c r="A23" s="17"/>
      <c r="B23" s="17"/>
      <c r="C23" s="17"/>
      <c r="D23" s="17"/>
      <c r="E23" s="17"/>
      <c r="F23" s="17"/>
      <c r="G23" s="17"/>
      <c r="H23" s="17"/>
      <c r="I23" s="17"/>
      <c r="J23" s="17"/>
    </row>
    <row r="24" spans="1:10" ht="24" customHeight="1" x14ac:dyDescent="0.25">
      <c r="A24" s="131" t="s">
        <v>712</v>
      </c>
      <c r="B24" s="125"/>
      <c r="C24" s="125"/>
      <c r="D24" s="17"/>
      <c r="E24" s="131" t="s">
        <v>713</v>
      </c>
      <c r="F24" s="125"/>
      <c r="G24" s="125"/>
      <c r="H24" s="17"/>
      <c r="I24" s="131" t="s">
        <v>714</v>
      </c>
      <c r="J24" s="125"/>
    </row>
    <row r="25" spans="1:10" ht="36" customHeight="1" x14ac:dyDescent="0.25">
      <c r="A25" s="9" t="s">
        <v>344</v>
      </c>
      <c r="B25" s="9" t="s">
        <v>715</v>
      </c>
      <c r="C25" s="9" t="s">
        <v>716</v>
      </c>
      <c r="D25" s="17"/>
      <c r="E25" s="9" t="s">
        <v>432</v>
      </c>
      <c r="F25" s="9" t="s">
        <v>717</v>
      </c>
      <c r="G25" s="9" t="s">
        <v>718</v>
      </c>
      <c r="H25" s="17"/>
      <c r="I25" s="9" t="s">
        <v>629</v>
      </c>
      <c r="J25" s="9" t="s">
        <v>717</v>
      </c>
    </row>
    <row r="26" spans="1:10" ht="24" customHeight="1" x14ac:dyDescent="0.25">
      <c r="A26" s="56" t="s">
        <v>639</v>
      </c>
      <c r="B26" s="119">
        <f>IF($B$3="","",SUMIFS('Görev ve İş Yükü'!$AB$6:$AB$305,'Görev ve İş Yükü'!$A$6:$A$305,$B$3,'Görev ve İş Yükü'!$F$6:$F$305,A26))</f>
        <v>0</v>
      </c>
      <c r="C26" s="94">
        <f t="shared" ref="C26:C35" si="0">IFERROR(B26/$I$6,0)</f>
        <v>0</v>
      </c>
      <c r="D26" s="17"/>
      <c r="E26" s="56" t="s">
        <v>719</v>
      </c>
      <c r="F26" s="17">
        <f>COUNTIFS(Yetkinlikler!$A$6:$A$305,$B$3,Yetkinlikler!$B$6:$B$305,E26)</f>
        <v>0</v>
      </c>
      <c r="G26" s="33">
        <f>COUNTIFS(Yetkinlikler!$A$6:$A$305,$B$3,Yetkinlikler!$B$6:$B$305,E26,Yetkinlikler!$L$6:$L$305,"Yüksek")</f>
        <v>0</v>
      </c>
      <c r="H26" s="17"/>
      <c r="I26" s="56" t="s">
        <v>85</v>
      </c>
      <c r="J26" s="33">
        <f>COUNTIFS('Risk ve Koşullar'!$A$6:$A$205,$B$3,'Risk ve Koşullar'!$H$6:$H$205,I26)</f>
        <v>0</v>
      </c>
    </row>
    <row r="27" spans="1:10" ht="24" customHeight="1" x14ac:dyDescent="0.25">
      <c r="A27" s="56" t="s">
        <v>391</v>
      </c>
      <c r="B27" s="119">
        <f>IF($B$3="","",SUMIFS('Görev ve İş Yükü'!$AB$6:$AB$305,'Görev ve İş Yükü'!$A$6:$A$305,$B$3,'Görev ve İş Yükü'!$F$6:$F$305,A27))</f>
        <v>52.640692640692635</v>
      </c>
      <c r="C27" s="94">
        <f t="shared" si="0"/>
        <v>0.31163505894413118</v>
      </c>
      <c r="D27" s="17"/>
      <c r="E27" s="56" t="s">
        <v>467</v>
      </c>
      <c r="F27" s="17">
        <f>COUNTIFS(Yetkinlikler!$A$6:$A$305,$B$3,Yetkinlikler!$B$6:$B$305,E27)</f>
        <v>4</v>
      </c>
      <c r="G27" s="33">
        <f>COUNTIFS(Yetkinlikler!$A$6:$A$305,$B$3,Yetkinlikler!$B$6:$B$305,E27,Yetkinlikler!$L$6:$L$305,"Yüksek")</f>
        <v>0</v>
      </c>
      <c r="H27" s="17"/>
      <c r="I27" s="56" t="s">
        <v>88</v>
      </c>
      <c r="J27" s="33">
        <f>COUNTIFS('Risk ve Koşullar'!$A$6:$A$205,$B$3,'Risk ve Koşullar'!$H$6:$H$205,I27)</f>
        <v>1</v>
      </c>
    </row>
    <row r="28" spans="1:10" ht="24" customHeight="1" x14ac:dyDescent="0.25">
      <c r="A28" s="56" t="s">
        <v>720</v>
      </c>
      <c r="B28" s="119">
        <f>IF($B$3="","",SUMIFS('Görev ve İş Yükü'!$AB$6:$AB$305,'Görev ve İş Yükü'!$A$6:$A$305,$B$3,'Görev ve İş Yükü'!$F$6:$F$305,A28))</f>
        <v>0</v>
      </c>
      <c r="C28" s="94">
        <f t="shared" si="0"/>
        <v>0</v>
      </c>
      <c r="D28" s="17"/>
      <c r="E28" s="56" t="s">
        <v>721</v>
      </c>
      <c r="F28" s="17">
        <f>COUNTIFS(Yetkinlikler!$A$6:$A$305,$B$3,Yetkinlikler!$B$6:$B$305,E28)</f>
        <v>0</v>
      </c>
      <c r="G28" s="33">
        <f>COUNTIFS(Yetkinlikler!$A$6:$A$305,$B$3,Yetkinlikler!$B$6:$B$305,E28,Yetkinlikler!$L$6:$L$305,"Yüksek")</f>
        <v>0</v>
      </c>
      <c r="H28" s="17"/>
      <c r="I28" s="56" t="s">
        <v>91</v>
      </c>
      <c r="J28" s="33">
        <f>COUNTIFS('Risk ve Koşullar'!$A$6:$A$205,$B$3,'Risk ve Koşullar'!$H$6:$H$205,I28)</f>
        <v>2</v>
      </c>
    </row>
    <row r="29" spans="1:10" ht="24" customHeight="1" x14ac:dyDescent="0.25">
      <c r="A29" s="56" t="s">
        <v>374</v>
      </c>
      <c r="B29" s="119">
        <f>IF($B$3="","",SUMIFS('Görev ve İş Yükü'!$AB$6:$AB$305,'Görev ve İş Yükü'!$A$6:$A$305,$B$3,'Görev ve İş Yükü'!$F$6:$F$305,A29))</f>
        <v>116.27705627705627</v>
      </c>
      <c r="C29" s="94">
        <f t="shared" si="0"/>
        <v>0.68836494105586876</v>
      </c>
      <c r="D29" s="17"/>
      <c r="E29" s="56" t="s">
        <v>722</v>
      </c>
      <c r="F29" s="17">
        <f>COUNTIFS(Yetkinlikler!$A$6:$A$305,$B$3,Yetkinlikler!$B$6:$B$305,E29)</f>
        <v>0</v>
      </c>
      <c r="G29" s="33">
        <f>COUNTIFS(Yetkinlikler!$A$6:$A$305,$B$3,Yetkinlikler!$B$6:$B$305,E29,Yetkinlikler!$L$6:$L$305,"Yüksek")</f>
        <v>0</v>
      </c>
      <c r="H29" s="17"/>
      <c r="I29" s="57" t="s">
        <v>723</v>
      </c>
      <c r="J29" s="37">
        <f>COUNTIFS('Risk ve Koşullar'!$A$6:$A$205,$B$3,'Risk ve Koşullar'!$H$6:$H$205,I29)</f>
        <v>0</v>
      </c>
    </row>
    <row r="30" spans="1:10" ht="24" customHeight="1" x14ac:dyDescent="0.25">
      <c r="A30" s="56" t="s">
        <v>724</v>
      </c>
      <c r="B30" s="119">
        <f>IF($B$3="","",SUMIFS('Görev ve İş Yükü'!$AB$6:$AB$305,'Görev ve İş Yükü'!$A$6:$A$305,$B$3,'Görev ve İş Yükü'!$F$6:$F$305,A30))</f>
        <v>0</v>
      </c>
      <c r="C30" s="94">
        <f t="shared" si="0"/>
        <v>0</v>
      </c>
      <c r="D30" s="17"/>
      <c r="E30" s="56" t="s">
        <v>444</v>
      </c>
      <c r="F30" s="17">
        <f>COUNTIFS(Yetkinlikler!$A$6:$A$305,$B$3,Yetkinlikler!$B$6:$B$305,E30)</f>
        <v>3</v>
      </c>
      <c r="G30" s="33">
        <f>COUNTIFS(Yetkinlikler!$A$6:$A$305,$B$3,Yetkinlikler!$B$6:$B$305,E30,Yetkinlikler!$L$6:$L$305,"Yüksek")</f>
        <v>0</v>
      </c>
      <c r="H30" s="17"/>
      <c r="I30" s="17"/>
      <c r="J30" s="17"/>
    </row>
    <row r="31" spans="1:10" ht="24" customHeight="1" x14ac:dyDescent="0.25">
      <c r="A31" s="56" t="s">
        <v>725</v>
      </c>
      <c r="B31" s="119">
        <f>IF($B$3="","",SUMIFS('Görev ve İş Yükü'!$AB$6:$AB$305,'Görev ve İş Yükü'!$A$6:$A$305,$B$3,'Görev ve İş Yükü'!$F$6:$F$305,A31))</f>
        <v>0</v>
      </c>
      <c r="C31" s="94">
        <f t="shared" si="0"/>
        <v>0</v>
      </c>
      <c r="D31" s="17"/>
      <c r="E31" s="56" t="s">
        <v>461</v>
      </c>
      <c r="F31" s="17">
        <f>COUNTIFS(Yetkinlikler!$A$6:$A$305,$B$3,Yetkinlikler!$B$6:$B$305,E31)</f>
        <v>1</v>
      </c>
      <c r="G31" s="33">
        <f>COUNTIFS(Yetkinlikler!$A$6:$A$305,$B$3,Yetkinlikler!$B$6:$B$305,E31,Yetkinlikler!$L$6:$L$305,"Yüksek")</f>
        <v>0</v>
      </c>
      <c r="H31" s="17"/>
      <c r="I31" s="17"/>
      <c r="J31" s="17"/>
    </row>
    <row r="32" spans="1:10" ht="24" customHeight="1" x14ac:dyDescent="0.25">
      <c r="A32" s="56" t="s">
        <v>726</v>
      </c>
      <c r="B32" s="119">
        <f>IF($B$3="","",SUMIFS('Görev ve İş Yükü'!$AB$6:$AB$305,'Görev ve İş Yükü'!$A$6:$A$305,$B$3,'Görev ve İş Yükü'!$F$6:$F$305,A32))</f>
        <v>0</v>
      </c>
      <c r="C32" s="94">
        <f t="shared" si="0"/>
        <v>0</v>
      </c>
      <c r="D32" s="17"/>
      <c r="E32" s="57" t="s">
        <v>727</v>
      </c>
      <c r="F32" s="36">
        <f>COUNTIFS(Yetkinlikler!$A$6:$A$305,$B$3,Yetkinlikler!$B$6:$B$305,E32)</f>
        <v>0</v>
      </c>
      <c r="G32" s="37">
        <f>COUNTIFS(Yetkinlikler!$A$6:$A$305,$B$3,Yetkinlikler!$B$6:$B$305,E32,Yetkinlikler!$L$6:$L$305,"Yüksek")</f>
        <v>0</v>
      </c>
      <c r="H32" s="17"/>
      <c r="I32" s="17"/>
      <c r="J32" s="17"/>
    </row>
    <row r="33" spans="1:10" ht="24" customHeight="1" x14ac:dyDescent="0.25">
      <c r="A33" s="56" t="s">
        <v>609</v>
      </c>
      <c r="B33" s="119">
        <f>IF($B$3="","",SUMIFS('Görev ve İş Yükü'!$AB$6:$AB$305,'Görev ve İş Yükü'!$A$6:$A$305,$B$3,'Görev ve İş Yükü'!$F$6:$F$305,A33))</f>
        <v>0</v>
      </c>
      <c r="C33" s="94">
        <f t="shared" si="0"/>
        <v>0</v>
      </c>
      <c r="D33" s="17"/>
      <c r="E33" s="17"/>
      <c r="F33" s="17"/>
      <c r="G33" s="17"/>
      <c r="H33" s="17"/>
      <c r="I33" s="17"/>
      <c r="J33" s="17"/>
    </row>
    <row r="34" spans="1:10" ht="24" customHeight="1" x14ac:dyDescent="0.25">
      <c r="A34" s="56" t="s">
        <v>728</v>
      </c>
      <c r="B34" s="119">
        <f>IF($B$3="","",SUMIFS('Görev ve İş Yükü'!$AB$6:$AB$305,'Görev ve İş Yükü'!$A$6:$A$305,$B$3,'Görev ve İş Yükü'!$F$6:$F$305,A34))</f>
        <v>0</v>
      </c>
      <c r="C34" s="94">
        <f t="shared" si="0"/>
        <v>0</v>
      </c>
      <c r="D34" s="17"/>
      <c r="E34" s="17"/>
      <c r="F34" s="17"/>
      <c r="G34" s="17"/>
      <c r="H34" s="17"/>
      <c r="I34" s="17"/>
      <c r="J34" s="17"/>
    </row>
    <row r="35" spans="1:10" ht="24" customHeight="1" x14ac:dyDescent="0.25">
      <c r="A35" s="57" t="s">
        <v>729</v>
      </c>
      <c r="B35" s="120">
        <f>IF($B$3="","",SUMIFS('Görev ve İş Yükü'!$AB$6:$AB$305,'Görev ve İş Yükü'!$A$6:$A$305,$B$3,'Görev ve İş Yükü'!$F$6:$F$305,A35))</f>
        <v>0</v>
      </c>
      <c r="C35" s="95">
        <f t="shared" si="0"/>
        <v>0</v>
      </c>
      <c r="D35" s="17"/>
      <c r="E35" s="17"/>
      <c r="F35" s="17"/>
      <c r="G35" s="17"/>
      <c r="H35" s="17"/>
      <c r="I35" s="17"/>
      <c r="J35" s="17"/>
    </row>
    <row r="36" spans="1:10" x14ac:dyDescent="0.25">
      <c r="A36" s="17"/>
      <c r="B36" s="17"/>
      <c r="C36" s="17"/>
      <c r="D36" s="17"/>
      <c r="E36" s="17"/>
      <c r="F36" s="17"/>
      <c r="G36" s="17"/>
      <c r="H36" s="17"/>
      <c r="I36" s="17"/>
      <c r="J36" s="17"/>
    </row>
    <row r="37" spans="1:10" ht="24" customHeight="1" x14ac:dyDescent="0.25">
      <c r="A37" s="131" t="s">
        <v>730</v>
      </c>
      <c r="B37" s="125"/>
      <c r="C37" s="125"/>
      <c r="D37" s="125"/>
      <c r="E37" s="125"/>
      <c r="F37" s="125"/>
      <c r="G37" s="125"/>
      <c r="H37" s="125"/>
      <c r="I37" s="125"/>
      <c r="J37" s="125"/>
    </row>
    <row r="38" spans="1:10" ht="15" customHeight="1" x14ac:dyDescent="0.25">
      <c r="A38" s="106" t="s">
        <v>491</v>
      </c>
      <c r="B38" s="147" t="str">
        <f>IFERROR(INDEX('İş Gereklilikleri'!$B$6:$B$105,MATCH($B$3,'İş Gereklilikleri'!$A$6:$A$105,0)),"")</f>
        <v>İnsan kaynakları süreçlerini mevzuata, kurum politika ve prosedürlerine uygun biçimde yürütmek; işe alımdan özlük/PDKS operasyonlarına, gelişim süreçlerinden raporlamaya kadar çalışan yaşam döngüsünün düzenli ve ölçülebilir işlemesini sağlamak.</v>
      </c>
      <c r="C38" s="125"/>
      <c r="D38" s="125"/>
      <c r="E38" s="125"/>
      <c r="F38" s="125"/>
      <c r="G38" s="125"/>
      <c r="H38" s="125"/>
      <c r="I38" s="125"/>
      <c r="J38" s="125"/>
    </row>
    <row r="39" spans="1:10" x14ac:dyDescent="0.25">
      <c r="A39" s="17"/>
      <c r="B39" s="125"/>
      <c r="C39" s="125"/>
      <c r="D39" s="125"/>
      <c r="E39" s="125"/>
      <c r="F39" s="125"/>
      <c r="G39" s="125"/>
      <c r="H39" s="125"/>
      <c r="I39" s="125"/>
      <c r="J39" s="125"/>
    </row>
    <row r="40" spans="1:10" x14ac:dyDescent="0.25">
      <c r="A40" s="17"/>
      <c r="B40" s="125"/>
      <c r="C40" s="125"/>
      <c r="D40" s="125"/>
      <c r="E40" s="125"/>
      <c r="F40" s="125"/>
      <c r="G40" s="125"/>
      <c r="H40" s="125"/>
      <c r="I40" s="125"/>
      <c r="J40" s="125"/>
    </row>
    <row r="41" spans="1:10" ht="15" customHeight="1" x14ac:dyDescent="0.25">
      <c r="A41" s="106" t="s">
        <v>731</v>
      </c>
      <c r="B41" s="146" t="str">
        <f>IFERROR(INDEX('İş Gereklilikleri'!$C$6:$C$105,MATCH($B$3,'İş Gereklilikleri'!$A$6:$A$105,0)),"")</f>
        <v>Lisans</v>
      </c>
      <c r="C41" s="125"/>
      <c r="D41" s="125"/>
      <c r="E41" s="106" t="s">
        <v>732</v>
      </c>
      <c r="F41" s="146">
        <f>IFERROR(INDEX('İş Gereklilikleri'!$E$6:$E$105,MATCH($B$3,'İş Gereklilikleri'!$A$6:$A$105,0)),"")</f>
        <v>3</v>
      </c>
      <c r="G41" s="125"/>
      <c r="H41" s="106" t="s">
        <v>733</v>
      </c>
      <c r="I41" s="155">
        <f>IFERROR(INDEX('İş Gereklilikleri'!$M$6:$M$105,MATCH($B$3,'İş Gereklilikleri'!$A$6:$A$105,0)),"")</f>
        <v>0.05</v>
      </c>
      <c r="J41" s="125"/>
    </row>
    <row r="42" spans="1:10" ht="15" customHeight="1" x14ac:dyDescent="0.25">
      <c r="A42" s="106" t="s">
        <v>734</v>
      </c>
      <c r="B42" s="146" t="str">
        <f>IFERROR(INDEX('İş Gereklilikleri'!$I$6:$I$105,MATCH($B$3,'İş Gereklilikleri'!$A$6:$A$105,0)),"")</f>
        <v>İş hukuku, SGK, özlük, işe alım, PDKS, bordro girdileri, eğitim ve performans süreçleri</v>
      </c>
      <c r="C42" s="125"/>
      <c r="D42" s="125"/>
      <c r="E42" s="125"/>
      <c r="F42" s="125"/>
      <c r="G42" s="125"/>
      <c r="H42" s="125"/>
      <c r="I42" s="125"/>
      <c r="J42" s="125"/>
    </row>
    <row r="43" spans="1:10" ht="15" customHeight="1" x14ac:dyDescent="0.25">
      <c r="A43" s="106"/>
      <c r="B43" s="125"/>
      <c r="C43" s="125"/>
      <c r="D43" s="125"/>
      <c r="E43" s="125"/>
      <c r="F43" s="125"/>
      <c r="G43" s="125"/>
      <c r="H43" s="125"/>
      <c r="I43" s="125"/>
      <c r="J43" s="125"/>
    </row>
    <row r="44" spans="1:10" ht="15" customHeight="1" x14ac:dyDescent="0.25">
      <c r="A44" s="106" t="s">
        <v>735</v>
      </c>
      <c r="B44" s="146" t="str">
        <f>IFERROR(INDEX('İş Gereklilikleri'!$G$6:$G$105,MATCH($B$3,'İş Gereklilikleri'!$A$6:$A$105,0)),"")</f>
        <v>-</v>
      </c>
      <c r="C44" s="125"/>
      <c r="D44" s="125"/>
      <c r="E44" s="106" t="s">
        <v>736</v>
      </c>
      <c r="F44" s="146" t="str">
        <f>IFERROR(INDEX('İş Gereklilikleri'!$J$6:$J$105,MATCH($B$3,'İş Gereklilikleri'!$A$6:$A$105,0)),"")</f>
        <v>HRIS, PDKS, MS Excel; tercihen Power BI ve ATS</v>
      </c>
      <c r="G44" s="125"/>
      <c r="H44" s="125"/>
      <c r="I44" s="125"/>
      <c r="J44" s="125"/>
    </row>
    <row r="45" spans="1:10" x14ac:dyDescent="0.25">
      <c r="A45" s="17"/>
      <c r="B45" s="17"/>
      <c r="C45" s="17"/>
      <c r="D45" s="17"/>
      <c r="E45" s="17"/>
      <c r="F45" s="17"/>
      <c r="G45" s="17"/>
      <c r="H45" s="17"/>
      <c r="I45" s="17"/>
      <c r="J45" s="17"/>
    </row>
    <row r="46" spans="1:10" ht="24" customHeight="1" x14ac:dyDescent="0.25">
      <c r="A46" s="131" t="s">
        <v>737</v>
      </c>
      <c r="B46" s="125"/>
      <c r="C46" s="125"/>
      <c r="D46" s="125"/>
      <c r="E46" s="125"/>
      <c r="F46" s="125"/>
      <c r="G46" s="125"/>
      <c r="H46" s="125"/>
      <c r="I46" s="125"/>
      <c r="J46" s="125"/>
    </row>
    <row r="47" spans="1:10" ht="54" customHeight="1" x14ac:dyDescent="0.25">
      <c r="A47" s="106" t="s">
        <v>738</v>
      </c>
      <c r="B47" s="163" t="s">
        <v>739</v>
      </c>
      <c r="C47" s="164"/>
      <c r="D47" s="164"/>
      <c r="E47" s="164"/>
      <c r="F47" s="164"/>
      <c r="G47" s="164"/>
      <c r="H47" s="164"/>
      <c r="I47" s="164"/>
      <c r="J47" s="165"/>
    </row>
    <row r="48" spans="1:10" ht="54" customHeight="1" x14ac:dyDescent="0.25">
      <c r="A48" s="106"/>
      <c r="B48" s="166"/>
      <c r="C48" s="125"/>
      <c r="D48" s="125"/>
      <c r="E48" s="125"/>
      <c r="F48" s="125"/>
      <c r="G48" s="125"/>
      <c r="H48" s="125"/>
      <c r="I48" s="125"/>
      <c r="J48" s="159"/>
    </row>
    <row r="49" spans="1:10" ht="54" customHeight="1" x14ac:dyDescent="0.25">
      <c r="A49" s="106"/>
      <c r="B49" s="166"/>
      <c r="C49" s="125"/>
      <c r="D49" s="125"/>
      <c r="E49" s="125"/>
      <c r="F49" s="125"/>
      <c r="G49" s="125"/>
      <c r="H49" s="125"/>
      <c r="I49" s="125"/>
      <c r="J49" s="159"/>
    </row>
    <row r="50" spans="1:10" ht="54" customHeight="1" x14ac:dyDescent="0.25">
      <c r="A50" s="106" t="s">
        <v>740</v>
      </c>
      <c r="B50" s="179" t="s">
        <v>741</v>
      </c>
      <c r="C50" s="125"/>
      <c r="D50" s="125"/>
      <c r="E50" s="125"/>
      <c r="F50" s="125"/>
      <c r="G50" s="125"/>
      <c r="H50" s="125"/>
      <c r="I50" s="125"/>
      <c r="J50" s="159"/>
    </row>
    <row r="51" spans="1:10" ht="54" customHeight="1" x14ac:dyDescent="0.25">
      <c r="A51" s="106"/>
      <c r="B51" s="166"/>
      <c r="C51" s="125"/>
      <c r="D51" s="125"/>
      <c r="E51" s="125"/>
      <c r="F51" s="125"/>
      <c r="G51" s="125"/>
      <c r="H51" s="125"/>
      <c r="I51" s="125"/>
      <c r="J51" s="159"/>
    </row>
    <row r="52" spans="1:10" ht="54" customHeight="1" x14ac:dyDescent="0.25">
      <c r="A52" s="106"/>
      <c r="B52" s="166"/>
      <c r="C52" s="125"/>
      <c r="D52" s="125"/>
      <c r="E52" s="125"/>
      <c r="F52" s="125"/>
      <c r="G52" s="125"/>
      <c r="H52" s="125"/>
      <c r="I52" s="125"/>
      <c r="J52" s="159"/>
    </row>
    <row r="53" spans="1:10" ht="27.95" customHeight="1" x14ac:dyDescent="0.25">
      <c r="A53" s="106" t="s">
        <v>742</v>
      </c>
      <c r="B53" s="152" t="s">
        <v>743</v>
      </c>
      <c r="C53" s="125"/>
      <c r="D53" s="125"/>
      <c r="E53" s="59" t="s">
        <v>158</v>
      </c>
      <c r="F53" s="58" t="s">
        <v>744</v>
      </c>
      <c r="G53" s="59" t="s">
        <v>745</v>
      </c>
      <c r="H53" s="158" t="s">
        <v>170</v>
      </c>
      <c r="I53" s="125"/>
      <c r="J53" s="159"/>
    </row>
    <row r="54" spans="1:10" ht="27.95" customHeight="1" x14ac:dyDescent="0.25">
      <c r="A54" s="106" t="s">
        <v>746</v>
      </c>
      <c r="B54" s="161" t="s">
        <v>747</v>
      </c>
      <c r="C54" s="162"/>
      <c r="D54" s="162"/>
      <c r="E54" s="60" t="s">
        <v>748</v>
      </c>
      <c r="F54" s="178" t="s">
        <v>747</v>
      </c>
      <c r="G54" s="162"/>
      <c r="H54" s="162"/>
      <c r="I54" s="60" t="s">
        <v>749</v>
      </c>
      <c r="J54" s="61" t="s">
        <v>747</v>
      </c>
    </row>
    <row r="56" spans="1:10" ht="15" customHeight="1" x14ac:dyDescent="0.25">
      <c r="A56" s="144" t="s">
        <v>750</v>
      </c>
      <c r="B56" s="125"/>
      <c r="C56" s="125"/>
      <c r="D56" s="125"/>
      <c r="E56" s="125"/>
      <c r="F56" s="125"/>
      <c r="G56" s="125"/>
      <c r="H56" s="125"/>
      <c r="I56" s="125"/>
      <c r="J56" s="125"/>
    </row>
    <row r="57" spans="1:10" x14ac:dyDescent="0.25">
      <c r="A57" s="107" t="s">
        <v>751</v>
      </c>
      <c r="B57" s="107">
        <f>IFERROR(INDEX('İş Değerleme &amp; Kademe'!$N$6:$N$105,MATCH($B$3,'İş Değerleme &amp; Kademe'!$A$6:$A$105,0)),"")</f>
        <v>58.3</v>
      </c>
      <c r="C57" s="107"/>
      <c r="D57" s="107" t="s">
        <v>752</v>
      </c>
      <c r="E57" s="107" t="str">
        <f>IFERROR(INDEX('İş Değerleme &amp; Kademe'!$O$6:$O$105,MATCH($B$3,'İş Değerleme &amp; Kademe'!$A$6:$A$105,0)),"")</f>
        <v>G3</v>
      </c>
      <c r="F57" s="107"/>
      <c r="G57" s="107" t="s">
        <v>753</v>
      </c>
      <c r="H57" s="107">
        <f>IFERROR(INDEX('Yetenek &amp; Kariyer'!$O$6:$O$105,MATCH($B$3,'Yetenek &amp; Kariyer'!$A$6:$A$105,0)),"")</f>
        <v>54.2</v>
      </c>
      <c r="I57" s="107" t="s">
        <v>754</v>
      </c>
      <c r="J57" s="107" t="str">
        <f>IFERROR(INDEX('Yetenek &amp; Kariyer'!$P$6:$P$105,MATCH($B$3,'Yetenek &amp; Kariyer'!$A$6:$A$105,0)),"")</f>
        <v>Orta</v>
      </c>
    </row>
    <row r="58" spans="1:10" ht="28.5" customHeight="1" x14ac:dyDescent="0.25">
      <c r="A58" s="107" t="s">
        <v>755</v>
      </c>
      <c r="B58" s="107" t="str">
        <f>IFERROR(INDEX('Yetenek &amp; Kariyer'!$B$6:$B$105,MATCH($B$3,'Yetenek &amp; Kariyer'!$A$6:$A$105,0)),"")</f>
        <v>Orta</v>
      </c>
      <c r="C58" s="107"/>
      <c r="D58" s="107" t="s">
        <v>756</v>
      </c>
      <c r="E58" s="107" t="str">
        <f>IFERROR(INDEX('Yetenek &amp; Kariyer'!$H$6:$H$105,MATCH($B$3,'Yetenek &amp; Kariyer'!$A$6:$A$105,0)),"")</f>
        <v>Kısmen</v>
      </c>
      <c r="F58" s="107"/>
      <c r="G58" s="107" t="s">
        <v>757</v>
      </c>
      <c r="H58" s="107">
        <f>IFERROR(INDEX('Yetenek &amp; Kariyer'!$F$6:$F$105,MATCH($B$3,'Yetenek &amp; Kariyer'!$A$6:$A$105,0)),"")</f>
        <v>3</v>
      </c>
      <c r="I58" s="107" t="s">
        <v>758</v>
      </c>
      <c r="J58" s="107">
        <f>IFERROR(INDEX('Yetenek &amp; Kariyer'!$J$6:$J$105,MATCH($B$3,'Yetenek &amp; Kariyer'!$A$6:$A$105,0)),"")</f>
        <v>3</v>
      </c>
    </row>
    <row r="59" spans="1:10" x14ac:dyDescent="0.25">
      <c r="A59" s="107" t="s">
        <v>759</v>
      </c>
      <c r="B59" s="156" t="str">
        <f>IFERROR(INDEX('Yetenek &amp; Kariyer'!$K$6:$K$105,MATCH($B$3,'Yetenek &amp; Kariyer'!$A$6:$A$105,0)),"")</f>
        <v>İK Asistanı / İK Operasyon Uzman Yardımcısı</v>
      </c>
      <c r="C59" s="125"/>
      <c r="D59" s="125"/>
      <c r="E59" s="125"/>
      <c r="F59" s="107" t="s">
        <v>760</v>
      </c>
      <c r="G59" s="156" t="str">
        <f>IFERROR(INDEX('Yetenek &amp; Kariyer'!$L$6:$L$105,MATCH($B$3,'Yetenek &amp; Kariyer'!$A$6:$A$105,0)),"")</f>
        <v>Kıdemli İnsan Kaynakları Uzmanı / İK İş Ortağı</v>
      </c>
      <c r="H59" s="125"/>
      <c r="I59" s="125"/>
      <c r="J59" s="125"/>
    </row>
    <row r="61" spans="1:10" ht="15" customHeight="1" x14ac:dyDescent="0.25">
      <c r="A61" s="144" t="s">
        <v>761</v>
      </c>
      <c r="B61" s="125"/>
      <c r="C61" s="125"/>
      <c r="D61" s="125"/>
      <c r="E61" s="125"/>
      <c r="F61" s="125"/>
      <c r="G61" s="125"/>
      <c r="H61" s="125"/>
      <c r="I61" s="125"/>
      <c r="J61" s="125"/>
    </row>
    <row r="62" spans="1:10" x14ac:dyDescent="0.25">
      <c r="A62" s="150" t="s">
        <v>762</v>
      </c>
      <c r="B62" s="125"/>
      <c r="C62" s="125"/>
      <c r="D62" s="125"/>
      <c r="E62" s="125"/>
      <c r="F62" s="125"/>
      <c r="G62" s="125"/>
      <c r="H62" s="125"/>
      <c r="I62" s="125"/>
      <c r="J62" s="125"/>
    </row>
    <row r="63" spans="1:10" ht="24" customHeight="1" x14ac:dyDescent="0.25">
      <c r="A63" s="157" t="str">
        <f>"Kurumsal bir görev tanımı oluştur. Pozisyon: "&amp;$B$9&amp;CHAR(10)&amp;"Şirket: "&amp;$B$6&amp;CHAR(10)&amp;"Birim/Departman: "&amp;$B$8&amp;CHAR(10)&amp;"Bağlı olduğu pozisyon: "&amp;$B$10&amp;CHAR(10)&amp;"Pozisyonun temel amacı: "&amp;$B$38&amp;CHAR(10)&amp;"Asgari eğitim: "&amp;$B$41&amp;"; Deneyim: "&amp;$F$41&amp;" yıl"&amp;CHAR(10)&amp;"Teknik bilgi: "&amp;$B$42&amp;CHAR(10)&amp;"Dijital sistemler: "&amp;$F$44&amp;CHAR(10)&amp;"İş değerleme: "&amp;$B$57&amp;"/100, Grade: "&amp;$E$57&amp;CHAR(10)&amp;"Kritik rol derecesi: "&amp;$J$57&amp;CHAR(10)&amp;"Ana görevler: "&amp;CHAR(10)&amp;"1) "&amp;IFERROR(INDEX('Görev ve İş Yükü'!$C$6:$C$305,MATCH(MATCH($B$3,'Pozisyon Envanteri'!$A$6:$A$105,0)*1000+1,'Görev ve İş Yükü'!$AF$6:$AF$305,0)),"")&amp;CHAR(10)&amp;"2) "&amp;IFERROR(INDEX('Görev ve İş Yükü'!$C$6:$C$305,MATCH(MATCH($B$3,'Pozisyon Envanteri'!$A$6:$A$105,0)*1000+2,'Görev ve İş Yükü'!$AF$6:$AF$305,0)),"")&amp;CHAR(10)&amp;"3) "&amp;IFERROR(INDEX('Görev ve İş Yükü'!$C$6:$C$305,MATCH(MATCH($B$3,'Pozisyon Envanteri'!$A$6:$A$105,0)*1000+3,'Görev ve İş Yükü'!$AF$6:$AF$305,0)),"")&amp;CHAR(10)&amp;"Çıktıyı şu başlıklarla yaz: Pozisyonun Amacı, Ana Sorumluluklar, Yetki ve Karar Sınırları, KPI/Çıktılar, Yetkinlikler, İş Gereklilikleri, İç/Dış İlişkiler, Kritik Rol ve Yedekleme Notu."</f>
        <v>Kurumsal bir görev tanımı oluştur. Pozisyon: İnsan Kaynakları Uzmanı
Şirket: ÖRNEK ŞİRKET A.Ş.
Birim/Departman: Kurumsal Hizmetler / İnsan Kaynakları
Bağlı olduğu pozisyon: İnsan Kaynakları Müdürü
Pozisyonun temel amacı: İnsan kaynakları süreçlerini mevzuata, kurum politika ve prosedürlerine uygun biçimde yürütmek; işe alımdan özlük/PDKS operasyonlarına, gelişim süreçlerinden raporlamaya kadar çalışan yaşam döngüsünün düzenli ve ölçülebilir işlemesini sağlamak.
Asgari eğitim: Lisans; Deneyim: 3 yıl
Teknik bilgi: İş hukuku, SGK, özlük, işe alım, PDKS, bordro girdileri, eğitim ve performans süreçleri
Dijital sistemler: HRIS, PDKS, MS Excel; tercihen Power BI ve ATS
İş değerleme: 58,3/100, Grade: G3
Kritik rol derecesi: Orta
Ana görevler: 
1) İşe alım ve seçme süreçlerini yürütmek
2) Özlük, işe giriş-çıkış ve SGK işlemlerini yürütmek
3) PDKS, izin ve bordro girdilerini kontrol etmek
Çıktıyı şu başlıklarla yaz: Pozisyonun Amacı, Ana Sorumluluklar, Yetki ve Karar Sınırları, KPI/Çıktılar, Yetkinlikler, İş Gereklilikleri, İç/Dış İlişkiler, Kritik Rol ve Yedekleme Notu.</v>
      </c>
      <c r="B63" s="125"/>
      <c r="C63" s="125"/>
      <c r="D63" s="125"/>
      <c r="E63" s="125"/>
      <c r="F63" s="125"/>
      <c r="G63" s="125"/>
      <c r="H63" s="125"/>
      <c r="I63" s="125"/>
      <c r="J63" s="125"/>
    </row>
    <row r="64" spans="1:10" ht="24" customHeight="1" x14ac:dyDescent="0.25">
      <c r="A64" s="125"/>
      <c r="B64" s="125"/>
      <c r="C64" s="125"/>
      <c r="D64" s="125"/>
      <c r="E64" s="125"/>
      <c r="F64" s="125"/>
      <c r="G64" s="125"/>
      <c r="H64" s="125"/>
      <c r="I64" s="125"/>
      <c r="J64" s="125"/>
    </row>
    <row r="65" spans="1:10" ht="24" customHeight="1" x14ac:dyDescent="0.25">
      <c r="A65" s="125"/>
      <c r="B65" s="125"/>
      <c r="C65" s="125"/>
      <c r="D65" s="125"/>
      <c r="E65" s="125"/>
      <c r="F65" s="125"/>
      <c r="G65" s="125"/>
      <c r="H65" s="125"/>
      <c r="I65" s="125"/>
      <c r="J65" s="125"/>
    </row>
    <row r="66" spans="1:10" ht="24" customHeight="1" x14ac:dyDescent="0.25">
      <c r="A66" s="125"/>
      <c r="B66" s="125"/>
      <c r="C66" s="125"/>
      <c r="D66" s="125"/>
      <c r="E66" s="125"/>
      <c r="F66" s="125"/>
      <c r="G66" s="125"/>
      <c r="H66" s="125"/>
      <c r="I66" s="125"/>
      <c r="J66" s="125"/>
    </row>
    <row r="67" spans="1:10" ht="24" customHeight="1" x14ac:dyDescent="0.25">
      <c r="A67" s="125"/>
      <c r="B67" s="125"/>
      <c r="C67" s="125"/>
      <c r="D67" s="125"/>
      <c r="E67" s="125"/>
      <c r="F67" s="125"/>
      <c r="G67" s="125"/>
      <c r="H67" s="125"/>
      <c r="I67" s="125"/>
      <c r="J67" s="125"/>
    </row>
    <row r="68" spans="1:10" ht="24" customHeight="1" x14ac:dyDescent="0.25">
      <c r="A68" s="125"/>
      <c r="B68" s="125"/>
      <c r="C68" s="125"/>
      <c r="D68" s="125"/>
      <c r="E68" s="125"/>
      <c r="F68" s="125"/>
      <c r="G68" s="125"/>
      <c r="H68" s="125"/>
      <c r="I68" s="125"/>
      <c r="J68" s="125"/>
    </row>
    <row r="69" spans="1:10" ht="24" customHeight="1" x14ac:dyDescent="0.25">
      <c r="A69" s="125"/>
      <c r="B69" s="125"/>
      <c r="C69" s="125"/>
      <c r="D69" s="125"/>
      <c r="E69" s="125"/>
      <c r="F69" s="125"/>
      <c r="G69" s="125"/>
      <c r="H69" s="125"/>
      <c r="I69" s="125"/>
      <c r="J69" s="125"/>
    </row>
  </sheetData>
  <mergeCells count="65">
    <mergeCell ref="B50:J52"/>
    <mergeCell ref="A2:J2"/>
    <mergeCell ref="F12:H12"/>
    <mergeCell ref="F7:H7"/>
    <mergeCell ref="B12:D12"/>
    <mergeCell ref="I13:J13"/>
    <mergeCell ref="F15:H15"/>
    <mergeCell ref="I9:J9"/>
    <mergeCell ref="B3:D3"/>
    <mergeCell ref="E24:G24"/>
    <mergeCell ref="F6:H6"/>
    <mergeCell ref="A19:J22"/>
    <mergeCell ref="F10:H10"/>
    <mergeCell ref="I10:J10"/>
    <mergeCell ref="A18:J18"/>
    <mergeCell ref="A63:J69"/>
    <mergeCell ref="A1:J1"/>
    <mergeCell ref="I12:J12"/>
    <mergeCell ref="F14:H14"/>
    <mergeCell ref="A61:J61"/>
    <mergeCell ref="B41:D41"/>
    <mergeCell ref="I24:J24"/>
    <mergeCell ref="B42:J43"/>
    <mergeCell ref="I8:J8"/>
    <mergeCell ref="I14:J14"/>
    <mergeCell ref="B7:D7"/>
    <mergeCell ref="H53:J53"/>
    <mergeCell ref="F11:H11"/>
    <mergeCell ref="B16:D16"/>
    <mergeCell ref="A24:C24"/>
    <mergeCell ref="B54:D54"/>
    <mergeCell ref="F3:J3"/>
    <mergeCell ref="I16:J16"/>
    <mergeCell ref="F13:H13"/>
    <mergeCell ref="I7:J7"/>
    <mergeCell ref="I41:J41"/>
    <mergeCell ref="F5:J5"/>
    <mergeCell ref="F9:H9"/>
    <mergeCell ref="F41:G41"/>
    <mergeCell ref="F16:H16"/>
    <mergeCell ref="A37:J37"/>
    <mergeCell ref="A62:J62"/>
    <mergeCell ref="I11:J11"/>
    <mergeCell ref="F8:H8"/>
    <mergeCell ref="B13:D13"/>
    <mergeCell ref="B44:D44"/>
    <mergeCell ref="B53:D53"/>
    <mergeCell ref="B10:D10"/>
    <mergeCell ref="B38:J40"/>
    <mergeCell ref="B9:D9"/>
    <mergeCell ref="G59:J59"/>
    <mergeCell ref="B59:E59"/>
    <mergeCell ref="B15:D15"/>
    <mergeCell ref="B47:J49"/>
    <mergeCell ref="F54:H54"/>
    <mergeCell ref="A46:J46"/>
    <mergeCell ref="A56:J56"/>
    <mergeCell ref="A5:D5"/>
    <mergeCell ref="F44:J44"/>
    <mergeCell ref="B11:D11"/>
    <mergeCell ref="B14:D14"/>
    <mergeCell ref="I6:J6"/>
    <mergeCell ref="I15:J15"/>
    <mergeCell ref="B8:D8"/>
    <mergeCell ref="B6:D6"/>
  </mergeCells>
  <conditionalFormatting sqref="B16:D16">
    <cfRule type="dataBar" priority="1">
      <dataBar>
        <cfvo type="min"/>
        <cfvo type="max"/>
        <color rgb="FF0F6B78"/>
      </dataBar>
    </cfRule>
  </conditionalFormatting>
  <conditionalFormatting sqref="I9:J9">
    <cfRule type="colorScale" priority="2">
      <colorScale>
        <cfvo type="min"/>
        <cfvo type="percentile" val="100"/>
        <cfvo type="max"/>
        <color rgb="FFC6E0B4"/>
        <color rgb="FFFFD966"/>
        <color rgb="FFF4CCCC"/>
      </colorScale>
    </cfRule>
  </conditionalFormatting>
  <conditionalFormatting sqref="I14:J14">
    <cfRule type="cellIs" dxfId="4" priority="3" operator="notEqual">
      <formula>1</formula>
    </cfRule>
  </conditionalFormatting>
  <conditionalFormatting sqref="B15:D15">
    <cfRule type="containsText" dxfId="3" priority="4" operator="containsText" text="Tamamlandı"/>
  </conditionalFormatting>
  <conditionalFormatting sqref="C26:C35">
    <cfRule type="dataBar" priority="5">
      <dataBar>
        <cfvo type="min"/>
        <cfvo type="max"/>
        <color rgb="FF0F6B78"/>
      </dataBar>
    </cfRule>
  </conditionalFormatting>
  <conditionalFormatting sqref="G26:G32">
    <cfRule type="dataBar" priority="6">
      <dataBar>
        <cfvo type="min"/>
        <cfvo type="max"/>
        <color rgb="FFC00000"/>
      </dataBar>
    </cfRule>
  </conditionalFormatting>
  <conditionalFormatting sqref="I26:J29">
    <cfRule type="containsText" dxfId="2" priority="7" operator="containsText" text="Kritik"/>
    <cfRule type="containsText" dxfId="1" priority="8" operator="containsText" text="Yüksek"/>
    <cfRule type="containsText" dxfId="0" priority="9" operator="containsText" text="Düşük"/>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28"/>
  <sheetViews>
    <sheetView showGridLines="0" workbookViewId="0">
      <selection sqref="A1:U1"/>
    </sheetView>
  </sheetViews>
  <sheetFormatPr defaultRowHeight="15" x14ac:dyDescent="0.25"/>
  <cols>
    <col min="1" max="3" width="18" style="104" customWidth="1"/>
    <col min="4" max="4" width="31" style="104" customWidth="1"/>
    <col min="5" max="5" width="16" style="104" customWidth="1"/>
    <col min="6" max="6" width="42" style="104" customWidth="1"/>
    <col min="7" max="7" width="18" style="104" customWidth="1"/>
    <col min="8" max="8" width="24" style="104" customWidth="1"/>
    <col min="9" max="9" width="13" style="104" customWidth="1"/>
    <col min="10" max="14" width="18" style="104" customWidth="1"/>
    <col min="15" max="16" width="20" style="104" customWidth="1"/>
    <col min="17" max="21" width="18" style="104" customWidth="1"/>
    <col min="23" max="30" width="22" style="104" customWidth="1"/>
  </cols>
  <sheetData>
    <row r="1" spans="1:30" ht="30" customHeight="1" x14ac:dyDescent="0.25">
      <c r="A1" s="143" t="s">
        <v>763</v>
      </c>
      <c r="B1" s="125"/>
      <c r="C1" s="125"/>
      <c r="D1" s="125"/>
      <c r="E1" s="125"/>
      <c r="F1" s="125"/>
      <c r="G1" s="125"/>
      <c r="H1" s="125"/>
      <c r="I1" s="125"/>
      <c r="J1" s="125"/>
      <c r="K1" s="125"/>
      <c r="L1" s="125"/>
      <c r="M1" s="125"/>
      <c r="N1" s="125"/>
      <c r="O1" s="125"/>
      <c r="P1" s="125"/>
      <c r="Q1" s="125"/>
      <c r="R1" s="125"/>
      <c r="S1" s="125"/>
      <c r="T1" s="125"/>
      <c r="U1" s="125"/>
    </row>
    <row r="2" spans="1:30" ht="32.1" customHeight="1" x14ac:dyDescent="0.25">
      <c r="A2" s="133" t="s">
        <v>764</v>
      </c>
      <c r="B2" s="125"/>
      <c r="C2" s="125"/>
      <c r="D2" s="125"/>
      <c r="E2" s="125"/>
      <c r="F2" s="125"/>
      <c r="G2" s="125"/>
      <c r="H2" s="125"/>
      <c r="I2" s="125"/>
      <c r="J2" s="125"/>
      <c r="K2" s="125"/>
      <c r="L2" s="125"/>
      <c r="M2" s="125"/>
      <c r="N2" s="125"/>
      <c r="O2" s="125"/>
      <c r="P2" s="125"/>
      <c r="Q2" s="125"/>
      <c r="R2" s="125"/>
      <c r="S2" s="125"/>
      <c r="T2" s="125"/>
      <c r="U2" s="125"/>
    </row>
    <row r="4" spans="1:30" ht="24" customHeight="1" x14ac:dyDescent="0.25">
      <c r="A4" s="131" t="s">
        <v>765</v>
      </c>
      <c r="B4" s="125"/>
      <c r="C4" s="125"/>
      <c r="D4" s="180" t="s">
        <v>766</v>
      </c>
      <c r="E4" s="125"/>
      <c r="F4" s="125"/>
      <c r="H4" s="144" t="s">
        <v>767</v>
      </c>
      <c r="I4" s="125"/>
      <c r="J4" s="125"/>
      <c r="L4" s="144" t="s">
        <v>768</v>
      </c>
      <c r="M4" s="125"/>
      <c r="O4" s="144" t="s">
        <v>769</v>
      </c>
      <c r="P4" s="125"/>
    </row>
    <row r="5" spans="1:30" ht="69.95" customHeight="1" x14ac:dyDescent="0.25">
      <c r="A5" s="1" t="s">
        <v>770</v>
      </c>
      <c r="B5" s="121">
        <f>$E$12</f>
        <v>173.75</v>
      </c>
      <c r="C5" s="2" t="s">
        <v>771</v>
      </c>
      <c r="D5" s="68" t="s">
        <v>772</v>
      </c>
      <c r="E5" s="122">
        <v>195</v>
      </c>
      <c r="F5" s="107" t="s">
        <v>773</v>
      </c>
      <c r="H5" s="68" t="s">
        <v>774</v>
      </c>
      <c r="I5" s="96">
        <v>0.2</v>
      </c>
      <c r="J5" t="s">
        <v>775</v>
      </c>
      <c r="L5" s="68" t="s">
        <v>776</v>
      </c>
      <c r="M5" s="97">
        <v>0</v>
      </c>
      <c r="O5" s="68" t="s">
        <v>85</v>
      </c>
      <c r="P5" s="69">
        <v>0</v>
      </c>
    </row>
    <row r="6" spans="1:30" ht="48" customHeight="1" x14ac:dyDescent="0.25">
      <c r="A6" s="3" t="s">
        <v>777</v>
      </c>
      <c r="B6" s="4">
        <v>5</v>
      </c>
      <c r="C6" s="5" t="s">
        <v>778</v>
      </c>
      <c r="D6" s="68" t="s">
        <v>779</v>
      </c>
      <c r="E6" s="122">
        <v>7.5</v>
      </c>
      <c r="F6" s="107" t="s">
        <v>780</v>
      </c>
      <c r="H6" s="68" t="s">
        <v>781</v>
      </c>
      <c r="I6" s="96">
        <v>0.2</v>
      </c>
      <c r="J6" t="s">
        <v>782</v>
      </c>
      <c r="L6" s="68" t="s">
        <v>783</v>
      </c>
      <c r="M6" s="97">
        <v>30</v>
      </c>
      <c r="O6" s="68" t="s">
        <v>88</v>
      </c>
      <c r="P6" s="69">
        <v>35</v>
      </c>
    </row>
    <row r="7" spans="1:30" ht="48" customHeight="1" x14ac:dyDescent="0.25">
      <c r="A7" s="3" t="s">
        <v>784</v>
      </c>
      <c r="B7" s="4">
        <v>9</v>
      </c>
      <c r="C7" s="5" t="s">
        <v>778</v>
      </c>
      <c r="D7" s="68" t="s">
        <v>785</v>
      </c>
      <c r="E7" s="122">
        <v>14</v>
      </c>
      <c r="F7" s="107" t="s">
        <v>786</v>
      </c>
      <c r="H7" s="68" t="s">
        <v>787</v>
      </c>
      <c r="I7" s="96">
        <v>0.15</v>
      </c>
      <c r="J7" t="s">
        <v>775</v>
      </c>
      <c r="L7" s="68" t="s">
        <v>788</v>
      </c>
      <c r="M7" s="97">
        <v>45</v>
      </c>
      <c r="O7" s="68" t="s">
        <v>91</v>
      </c>
      <c r="P7" s="69">
        <v>55</v>
      </c>
    </row>
    <row r="8" spans="1:30" ht="48" customHeight="1" x14ac:dyDescent="0.25">
      <c r="A8" s="3" t="s">
        <v>789</v>
      </c>
      <c r="B8" s="4">
        <v>16</v>
      </c>
      <c r="C8" s="5" t="s">
        <v>778</v>
      </c>
      <c r="D8" s="68" t="s">
        <v>790</v>
      </c>
      <c r="E8" s="122">
        <v>15</v>
      </c>
      <c r="F8" s="107" t="s">
        <v>791</v>
      </c>
      <c r="H8" s="68" t="s">
        <v>792</v>
      </c>
      <c r="I8" s="96">
        <v>0.1</v>
      </c>
      <c r="J8" t="s">
        <v>782</v>
      </c>
      <c r="L8" s="68" t="s">
        <v>793</v>
      </c>
      <c r="M8" s="97">
        <v>60</v>
      </c>
      <c r="O8" s="68" t="s">
        <v>723</v>
      </c>
      <c r="P8" s="69">
        <v>75</v>
      </c>
    </row>
    <row r="9" spans="1:30" ht="48" customHeight="1" x14ac:dyDescent="0.25">
      <c r="A9" s="3" t="s">
        <v>794</v>
      </c>
      <c r="B9" s="4">
        <v>5</v>
      </c>
      <c r="C9" s="5" t="s">
        <v>795</v>
      </c>
      <c r="D9" s="68" t="s">
        <v>796</v>
      </c>
      <c r="E9" s="122">
        <v>5</v>
      </c>
      <c r="F9" s="107" t="s">
        <v>797</v>
      </c>
      <c r="H9" s="68" t="s">
        <v>798</v>
      </c>
      <c r="I9" s="96">
        <v>0.2</v>
      </c>
      <c r="J9" t="s">
        <v>799</v>
      </c>
      <c r="L9" s="68" t="s">
        <v>800</v>
      </c>
      <c r="M9" s="97">
        <v>75</v>
      </c>
    </row>
    <row r="10" spans="1:30" ht="48" customHeight="1" x14ac:dyDescent="0.25">
      <c r="A10" s="3" t="s">
        <v>801</v>
      </c>
      <c r="B10" s="4">
        <v>10</v>
      </c>
      <c r="C10" s="5" t="s">
        <v>795</v>
      </c>
      <c r="D10" s="68" t="s">
        <v>802</v>
      </c>
      <c r="E10" s="98">
        <v>0.82499999999999996</v>
      </c>
      <c r="F10" s="107" t="s">
        <v>803</v>
      </c>
      <c r="H10" s="68" t="s">
        <v>804</v>
      </c>
      <c r="I10" s="96">
        <v>0.15</v>
      </c>
      <c r="J10" t="s">
        <v>799</v>
      </c>
      <c r="L10" s="68" t="s">
        <v>805</v>
      </c>
      <c r="M10" s="97">
        <v>90</v>
      </c>
    </row>
    <row r="11" spans="1:30" ht="48" customHeight="1" x14ac:dyDescent="0.25">
      <c r="A11" s="3" t="s">
        <v>806</v>
      </c>
      <c r="B11" s="4">
        <v>17</v>
      </c>
      <c r="C11" s="5" t="s">
        <v>795</v>
      </c>
      <c r="D11" s="68" t="s">
        <v>807</v>
      </c>
      <c r="E11" s="98">
        <v>0.125</v>
      </c>
      <c r="F11" s="107" t="s">
        <v>808</v>
      </c>
      <c r="H11" s="68" t="s">
        <v>809</v>
      </c>
      <c r="I11" s="99">
        <f>SUM(I5:I10)</f>
        <v>1</v>
      </c>
      <c r="J11" t="s">
        <v>810</v>
      </c>
    </row>
    <row r="12" spans="1:30" ht="48" customHeight="1" x14ac:dyDescent="0.25">
      <c r="A12" s="3" t="s">
        <v>811</v>
      </c>
      <c r="B12" s="4">
        <v>12</v>
      </c>
      <c r="C12" s="5" t="s">
        <v>812</v>
      </c>
      <c r="D12" s="68" t="s">
        <v>813</v>
      </c>
      <c r="E12" s="123">
        <f>E5-((E7+E8+E9)*E6/12)</f>
        <v>173.75</v>
      </c>
      <c r="F12" s="107" t="s">
        <v>814</v>
      </c>
    </row>
    <row r="13" spans="1:30" ht="48" customHeight="1" x14ac:dyDescent="0.25">
      <c r="A13" s="6" t="s">
        <v>815</v>
      </c>
      <c r="B13" s="7">
        <v>6</v>
      </c>
      <c r="C13" s="8" t="s">
        <v>812</v>
      </c>
      <c r="D13" s="68" t="s">
        <v>816</v>
      </c>
      <c r="E13" s="96">
        <v>1.1499999999999999</v>
      </c>
      <c r="F13" s="107" t="s">
        <v>817</v>
      </c>
    </row>
    <row r="14" spans="1:30" x14ac:dyDescent="0.25">
      <c r="D14" s="68" t="s">
        <v>818</v>
      </c>
      <c r="E14" s="96">
        <v>0.7</v>
      </c>
      <c r="F14" s="107" t="s">
        <v>819</v>
      </c>
    </row>
    <row r="16" spans="1:30" ht="36" customHeight="1" x14ac:dyDescent="0.25">
      <c r="A16" s="9" t="s">
        <v>708</v>
      </c>
      <c r="B16" s="9" t="s">
        <v>156</v>
      </c>
      <c r="C16" s="9" t="s">
        <v>820</v>
      </c>
      <c r="D16" s="9" t="s">
        <v>344</v>
      </c>
      <c r="E16" s="9" t="s">
        <v>575</v>
      </c>
      <c r="F16" s="9" t="s">
        <v>821</v>
      </c>
      <c r="G16" s="9" t="s">
        <v>822</v>
      </c>
      <c r="H16" s="9" t="s">
        <v>357</v>
      </c>
      <c r="I16" s="9" t="s">
        <v>432</v>
      </c>
      <c r="J16" s="9" t="s">
        <v>623</v>
      </c>
      <c r="K16" s="9" t="s">
        <v>625</v>
      </c>
      <c r="L16" s="9" t="s">
        <v>636</v>
      </c>
      <c r="M16" s="9" t="s">
        <v>823</v>
      </c>
      <c r="N16" s="9" t="s">
        <v>824</v>
      </c>
      <c r="O16" s="9" t="s">
        <v>825</v>
      </c>
      <c r="P16" s="9" t="s">
        <v>571</v>
      </c>
      <c r="Q16" s="9" t="s">
        <v>826</v>
      </c>
      <c r="R16" s="9" t="s">
        <v>827</v>
      </c>
      <c r="S16" s="9" t="s">
        <v>358</v>
      </c>
      <c r="T16" s="9" t="s">
        <v>149</v>
      </c>
      <c r="U16" s="9" t="s">
        <v>151</v>
      </c>
      <c r="W16" s="70" t="s">
        <v>358</v>
      </c>
      <c r="X16" s="70" t="s">
        <v>828</v>
      </c>
      <c r="Y16" s="70" t="s">
        <v>755</v>
      </c>
      <c r="Z16" s="70" t="s">
        <v>829</v>
      </c>
      <c r="AA16" s="70" t="s">
        <v>757</v>
      </c>
      <c r="AB16" s="70" t="s">
        <v>756</v>
      </c>
      <c r="AC16" s="70" t="s">
        <v>754</v>
      </c>
      <c r="AD16" s="70" t="s">
        <v>830</v>
      </c>
    </row>
    <row r="17" spans="1:30" ht="21.95" customHeight="1" x14ac:dyDescent="0.25">
      <c r="A17" s="10" t="s">
        <v>645</v>
      </c>
      <c r="B17" s="10" t="s">
        <v>85</v>
      </c>
      <c r="C17" s="10" t="s">
        <v>675</v>
      </c>
      <c r="D17" s="10" t="s">
        <v>639</v>
      </c>
      <c r="E17" s="10" t="s">
        <v>413</v>
      </c>
      <c r="F17" s="10" t="s">
        <v>376</v>
      </c>
      <c r="G17" s="10" t="s">
        <v>394</v>
      </c>
      <c r="H17" s="10" t="s">
        <v>831</v>
      </c>
      <c r="I17" s="10" t="s">
        <v>719</v>
      </c>
      <c r="J17" s="10" t="s">
        <v>832</v>
      </c>
      <c r="K17" s="10" t="s">
        <v>728</v>
      </c>
      <c r="L17" s="10" t="s">
        <v>833</v>
      </c>
      <c r="M17" s="10" t="s">
        <v>539</v>
      </c>
      <c r="N17" s="10">
        <v>1</v>
      </c>
      <c r="O17" s="10" t="s">
        <v>834</v>
      </c>
      <c r="P17" s="10" t="s">
        <v>835</v>
      </c>
      <c r="Q17" s="10" t="s">
        <v>639</v>
      </c>
      <c r="R17" s="10" t="s">
        <v>836</v>
      </c>
      <c r="S17" s="10" t="s">
        <v>394</v>
      </c>
      <c r="T17" s="10" t="s">
        <v>168</v>
      </c>
      <c r="U17" s="10" t="s">
        <v>837</v>
      </c>
      <c r="W17" s="69" t="s">
        <v>394</v>
      </c>
      <c r="X17" s="100">
        <v>1</v>
      </c>
      <c r="Y17" s="69" t="s">
        <v>838</v>
      </c>
      <c r="Z17" s="69" t="s">
        <v>85</v>
      </c>
      <c r="AA17" s="69">
        <v>1</v>
      </c>
      <c r="AB17" s="69" t="s">
        <v>839</v>
      </c>
      <c r="AC17" s="69" t="s">
        <v>85</v>
      </c>
      <c r="AD17" s="69" t="s">
        <v>840</v>
      </c>
    </row>
    <row r="18" spans="1:30" ht="21.95" customHeight="1" x14ac:dyDescent="0.25">
      <c r="A18" s="10" t="s">
        <v>653</v>
      </c>
      <c r="B18" s="10" t="s">
        <v>88</v>
      </c>
      <c r="C18" s="10" t="s">
        <v>841</v>
      </c>
      <c r="D18" s="10" t="s">
        <v>391</v>
      </c>
      <c r="E18" s="10" t="s">
        <v>375</v>
      </c>
      <c r="F18" s="10" t="s">
        <v>842</v>
      </c>
      <c r="G18" s="10" t="s">
        <v>85</v>
      </c>
      <c r="H18" s="10" t="s">
        <v>378</v>
      </c>
      <c r="I18" s="10" t="s">
        <v>467</v>
      </c>
      <c r="J18" s="10" t="s">
        <v>637</v>
      </c>
      <c r="K18" s="10" t="s">
        <v>639</v>
      </c>
      <c r="L18" s="10" t="s">
        <v>645</v>
      </c>
      <c r="M18" s="10" t="s">
        <v>515</v>
      </c>
      <c r="N18" s="10">
        <v>2</v>
      </c>
      <c r="O18" s="10" t="s">
        <v>843</v>
      </c>
      <c r="P18" s="10" t="s">
        <v>598</v>
      </c>
      <c r="Q18" s="10" t="s">
        <v>391</v>
      </c>
      <c r="R18" s="10" t="s">
        <v>683</v>
      </c>
      <c r="S18" s="10" t="s">
        <v>85</v>
      </c>
      <c r="T18" s="10" t="s">
        <v>844</v>
      </c>
      <c r="U18" s="10" t="s">
        <v>169</v>
      </c>
      <c r="W18" s="69" t="s">
        <v>85</v>
      </c>
      <c r="X18" s="100">
        <v>1.05</v>
      </c>
      <c r="Y18" s="69" t="s">
        <v>88</v>
      </c>
      <c r="Z18" s="69" t="s">
        <v>88</v>
      </c>
      <c r="AA18" s="69">
        <v>3</v>
      </c>
      <c r="AB18" s="69" t="s">
        <v>845</v>
      </c>
      <c r="AC18" s="69" t="s">
        <v>88</v>
      </c>
      <c r="AD18" s="69" t="s">
        <v>846</v>
      </c>
    </row>
    <row r="19" spans="1:30" ht="21.95" customHeight="1" x14ac:dyDescent="0.25">
      <c r="A19" s="10" t="s">
        <v>847</v>
      </c>
      <c r="B19" s="10" t="s">
        <v>91</v>
      </c>
      <c r="C19" s="10" t="s">
        <v>848</v>
      </c>
      <c r="D19" s="10" t="s">
        <v>720</v>
      </c>
      <c r="E19" s="10" t="s">
        <v>384</v>
      </c>
      <c r="F19" s="10" t="s">
        <v>849</v>
      </c>
      <c r="G19" s="10" t="s">
        <v>88</v>
      </c>
      <c r="H19" s="10" t="s">
        <v>401</v>
      </c>
      <c r="I19" s="10" t="s">
        <v>721</v>
      </c>
      <c r="J19" s="10" t="s">
        <v>647</v>
      </c>
      <c r="K19" s="10" t="s">
        <v>391</v>
      </c>
      <c r="L19" s="10" t="s">
        <v>653</v>
      </c>
      <c r="M19" s="10"/>
      <c r="N19" s="10">
        <v>3</v>
      </c>
      <c r="O19" s="10" t="s">
        <v>850</v>
      </c>
      <c r="P19" s="10" t="s">
        <v>605</v>
      </c>
      <c r="Q19" s="10" t="s">
        <v>374</v>
      </c>
      <c r="R19" s="10" t="s">
        <v>691</v>
      </c>
      <c r="S19" s="10" t="s">
        <v>88</v>
      </c>
      <c r="T19" s="10" t="s">
        <v>851</v>
      </c>
      <c r="U19" s="10" t="s">
        <v>852</v>
      </c>
      <c r="W19" s="69" t="s">
        <v>88</v>
      </c>
      <c r="X19" s="100">
        <v>1.1499999999999999</v>
      </c>
      <c r="Y19" s="69" t="s">
        <v>853</v>
      </c>
      <c r="Z19" s="69" t="s">
        <v>91</v>
      </c>
      <c r="AA19" s="69">
        <v>6</v>
      </c>
      <c r="AB19" s="69" t="s">
        <v>854</v>
      </c>
      <c r="AC19" s="69" t="s">
        <v>91</v>
      </c>
      <c r="AD19" s="69" t="s">
        <v>855</v>
      </c>
    </row>
    <row r="20" spans="1:30" ht="21.95" customHeight="1" x14ac:dyDescent="0.25">
      <c r="A20" s="10" t="s">
        <v>170</v>
      </c>
      <c r="B20" s="10" t="s">
        <v>723</v>
      </c>
      <c r="C20" s="10" t="s">
        <v>856</v>
      </c>
      <c r="D20" s="10" t="s">
        <v>374</v>
      </c>
      <c r="E20" s="10" t="s">
        <v>392</v>
      </c>
      <c r="F20" s="10" t="s">
        <v>857</v>
      </c>
      <c r="G20" s="10" t="s">
        <v>91</v>
      </c>
      <c r="H20" s="10"/>
      <c r="I20" s="10" t="s">
        <v>722</v>
      </c>
      <c r="J20" s="10" t="s">
        <v>858</v>
      </c>
      <c r="K20" s="10" t="s">
        <v>374</v>
      </c>
      <c r="L20" s="10" t="s">
        <v>170</v>
      </c>
      <c r="M20" s="10"/>
      <c r="N20" s="10">
        <v>4</v>
      </c>
      <c r="O20" s="10" t="s">
        <v>859</v>
      </c>
      <c r="P20" s="10" t="s">
        <v>582</v>
      </c>
      <c r="Q20" s="10" t="s">
        <v>860</v>
      </c>
      <c r="R20" s="10" t="s">
        <v>861</v>
      </c>
      <c r="S20" s="10" t="s">
        <v>91</v>
      </c>
      <c r="T20" s="10" t="s">
        <v>862</v>
      </c>
      <c r="U20" s="10" t="s">
        <v>863</v>
      </c>
      <c r="W20" s="69" t="s">
        <v>91</v>
      </c>
      <c r="X20" s="100">
        <v>1.3</v>
      </c>
      <c r="Y20" s="69" t="s">
        <v>864</v>
      </c>
      <c r="Z20" s="69" t="s">
        <v>723</v>
      </c>
      <c r="AA20" s="69">
        <v>12</v>
      </c>
      <c r="AB20" s="69"/>
      <c r="AC20" s="69" t="s">
        <v>723</v>
      </c>
      <c r="AD20" s="69" t="s">
        <v>865</v>
      </c>
    </row>
    <row r="21" spans="1:30" ht="21.95" customHeight="1" x14ac:dyDescent="0.25">
      <c r="A21" s="10" t="s">
        <v>866</v>
      </c>
      <c r="B21" s="10"/>
      <c r="C21" s="10" t="s">
        <v>867</v>
      </c>
      <c r="D21" s="10" t="s">
        <v>724</v>
      </c>
      <c r="E21" s="10" t="s">
        <v>868</v>
      </c>
      <c r="F21" s="10"/>
      <c r="G21" s="10"/>
      <c r="H21" s="10"/>
      <c r="I21" s="10" t="s">
        <v>444</v>
      </c>
      <c r="J21" s="10" t="s">
        <v>869</v>
      </c>
      <c r="K21" s="10" t="s">
        <v>870</v>
      </c>
      <c r="L21" s="10" t="s">
        <v>871</v>
      </c>
      <c r="M21" s="10"/>
      <c r="N21" s="10">
        <v>5</v>
      </c>
      <c r="O21" s="10" t="s">
        <v>508</v>
      </c>
      <c r="P21" s="10" t="s">
        <v>613</v>
      </c>
      <c r="Q21" s="10" t="s">
        <v>725</v>
      </c>
      <c r="R21" s="10" t="s">
        <v>872</v>
      </c>
      <c r="S21" s="10" t="s">
        <v>873</v>
      </c>
      <c r="T21" s="10" t="s">
        <v>874</v>
      </c>
      <c r="U21" s="10" t="s">
        <v>875</v>
      </c>
      <c r="W21" s="69" t="s">
        <v>873</v>
      </c>
      <c r="X21" s="100">
        <v>1.5</v>
      </c>
      <c r="Y21" s="69"/>
      <c r="Z21" s="69"/>
      <c r="AA21" s="69"/>
      <c r="AB21" s="69"/>
      <c r="AC21" s="69"/>
      <c r="AD21" s="69" t="s">
        <v>876</v>
      </c>
    </row>
    <row r="22" spans="1:30" ht="21.95" customHeight="1" x14ac:dyDescent="0.25">
      <c r="A22" s="10"/>
      <c r="B22" s="10"/>
      <c r="C22" s="10" t="s">
        <v>877</v>
      </c>
      <c r="D22" s="10" t="s">
        <v>725</v>
      </c>
      <c r="E22" s="10" t="s">
        <v>878</v>
      </c>
      <c r="F22" s="10"/>
      <c r="G22" s="10"/>
      <c r="H22" s="10"/>
      <c r="I22" s="10" t="s">
        <v>461</v>
      </c>
      <c r="J22" s="10" t="s">
        <v>655</v>
      </c>
      <c r="K22" s="10" t="s">
        <v>609</v>
      </c>
      <c r="L22" s="10"/>
      <c r="M22" s="10"/>
      <c r="N22" s="10"/>
      <c r="O22" s="10" t="s">
        <v>879</v>
      </c>
      <c r="P22" s="10"/>
      <c r="Q22" s="10" t="s">
        <v>726</v>
      </c>
      <c r="R22" s="10"/>
      <c r="S22" s="10"/>
      <c r="T22" s="10" t="s">
        <v>880</v>
      </c>
      <c r="U22" s="10" t="s">
        <v>881</v>
      </c>
      <c r="Y22" s="69"/>
      <c r="Z22" s="69"/>
      <c r="AA22" s="69"/>
      <c r="AB22" s="69"/>
      <c r="AC22" s="69"/>
      <c r="AD22" s="69" t="s">
        <v>882</v>
      </c>
    </row>
    <row r="23" spans="1:30" ht="21.95" customHeight="1" x14ac:dyDescent="0.25">
      <c r="A23" s="10"/>
      <c r="B23" s="10"/>
      <c r="C23" s="10"/>
      <c r="D23" s="10" t="s">
        <v>726</v>
      </c>
      <c r="E23" s="10"/>
      <c r="F23" s="10"/>
      <c r="G23" s="10"/>
      <c r="H23" s="10"/>
      <c r="I23" s="10" t="s">
        <v>727</v>
      </c>
      <c r="J23" s="10" t="s">
        <v>883</v>
      </c>
      <c r="K23" s="10"/>
      <c r="L23" s="10"/>
      <c r="M23" s="10"/>
      <c r="N23" s="10"/>
      <c r="O23" s="10" t="s">
        <v>884</v>
      </c>
      <c r="P23" s="10"/>
      <c r="Q23" s="10" t="s">
        <v>885</v>
      </c>
      <c r="R23" s="10"/>
      <c r="S23" s="10"/>
      <c r="T23" s="10"/>
      <c r="U23" s="10" t="s">
        <v>886</v>
      </c>
    </row>
    <row r="24" spans="1:30" ht="21.95" customHeight="1" x14ac:dyDescent="0.25">
      <c r="A24" s="10"/>
      <c r="B24" s="10"/>
      <c r="C24" s="10"/>
      <c r="D24" s="10" t="s">
        <v>609</v>
      </c>
      <c r="E24" s="10"/>
      <c r="F24" s="10"/>
      <c r="G24" s="10"/>
      <c r="H24" s="10"/>
      <c r="I24" s="10"/>
      <c r="J24" s="10" t="s">
        <v>887</v>
      </c>
      <c r="K24" s="10"/>
      <c r="L24" s="10"/>
      <c r="M24" s="10"/>
      <c r="N24" s="10"/>
      <c r="O24" s="10"/>
      <c r="P24" s="10"/>
      <c r="Q24" s="10"/>
      <c r="R24" s="10"/>
      <c r="S24" s="10"/>
      <c r="T24" s="10"/>
      <c r="U24" s="10"/>
    </row>
    <row r="25" spans="1:30" ht="21.95" customHeight="1" x14ac:dyDescent="0.25">
      <c r="A25" s="10"/>
      <c r="B25" s="10"/>
      <c r="C25" s="10"/>
      <c r="D25" s="10" t="s">
        <v>728</v>
      </c>
      <c r="E25" s="10"/>
      <c r="F25" s="10"/>
      <c r="G25" s="10"/>
      <c r="H25" s="10"/>
      <c r="I25" s="10"/>
      <c r="J25" s="10"/>
      <c r="K25" s="10"/>
      <c r="L25" s="10"/>
      <c r="M25" s="10"/>
      <c r="N25" s="10"/>
      <c r="O25" s="10"/>
      <c r="P25" s="10"/>
      <c r="Q25" s="10"/>
      <c r="R25" s="10"/>
      <c r="S25" s="10"/>
      <c r="T25" s="10"/>
      <c r="U25" s="10"/>
    </row>
    <row r="26" spans="1:30" ht="21.95" customHeight="1" x14ac:dyDescent="0.25">
      <c r="A26" s="10"/>
      <c r="B26" s="10"/>
      <c r="C26" s="10"/>
      <c r="D26" s="10" t="s">
        <v>729</v>
      </c>
      <c r="E26" s="10"/>
      <c r="F26" s="10"/>
      <c r="G26" s="10"/>
      <c r="H26" s="10"/>
      <c r="I26" s="10"/>
      <c r="J26" s="10"/>
      <c r="K26" s="10"/>
      <c r="L26" s="10"/>
      <c r="M26" s="10"/>
      <c r="N26" s="10"/>
      <c r="O26" s="10"/>
      <c r="P26" s="10"/>
      <c r="Q26" s="10"/>
      <c r="R26" s="10"/>
      <c r="S26" s="10"/>
      <c r="T26" s="10"/>
      <c r="U26" s="10"/>
    </row>
    <row r="27" spans="1:30" ht="21.95" customHeight="1" x14ac:dyDescent="0.25">
      <c r="A27" s="10"/>
      <c r="B27" s="10"/>
      <c r="C27" s="10"/>
      <c r="D27" s="10"/>
      <c r="E27" s="10"/>
      <c r="F27" s="10"/>
      <c r="G27" s="10"/>
      <c r="H27" s="10"/>
      <c r="I27" s="10"/>
      <c r="J27" s="10"/>
      <c r="K27" s="10"/>
      <c r="L27" s="10"/>
      <c r="M27" s="10"/>
      <c r="N27" s="10"/>
      <c r="O27" s="10"/>
      <c r="P27" s="10"/>
      <c r="Q27" s="10"/>
      <c r="R27" s="10"/>
      <c r="S27" s="10"/>
      <c r="T27" s="10"/>
      <c r="U27" s="10"/>
    </row>
    <row r="28" spans="1:30" ht="21.95" customHeight="1" x14ac:dyDescent="0.25">
      <c r="A28" s="10"/>
      <c r="B28" s="10"/>
      <c r="C28" s="10"/>
      <c r="D28" s="10"/>
      <c r="E28" s="10"/>
      <c r="F28" s="10"/>
      <c r="G28" s="10"/>
      <c r="H28" s="10"/>
      <c r="I28" s="10"/>
      <c r="J28" s="10"/>
      <c r="K28" s="10"/>
      <c r="L28" s="10"/>
      <c r="M28" s="10"/>
      <c r="N28" s="10"/>
      <c r="O28" s="10"/>
      <c r="P28" s="10"/>
      <c r="Q28" s="10"/>
      <c r="R28" s="10"/>
      <c r="S28" s="10"/>
      <c r="T28" s="10"/>
      <c r="U28" s="10"/>
    </row>
  </sheetData>
  <mergeCells count="7">
    <mergeCell ref="A1:U1"/>
    <mergeCell ref="L4:M4"/>
    <mergeCell ref="A2:U2"/>
    <mergeCell ref="D4:F4"/>
    <mergeCell ref="H4:J4"/>
    <mergeCell ref="A4:C4"/>
    <mergeCell ref="O4:P4"/>
  </mergeCells>
  <dataValidations count="1">
    <dataValidation type="whole" sqref="B6:B13">
      <formula1>1</formula1>
      <formula2>25</formula2>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
  <sheetViews>
    <sheetView workbookViewId="0"/>
  </sheetViews>
  <sheetFormatPr defaultRowHeight="15" x14ac:dyDescent="0.25"/>
  <cols>
    <col min="1" max="3" width="18" style="104" customWidth="1"/>
    <col min="4" max="5" width="20" style="104" customWidth="1"/>
    <col min="6" max="7" width="18" style="104" customWidth="1"/>
    <col min="8" max="13" width="14" style="104" customWidth="1"/>
    <col min="14" max="14" width="18" style="104" customWidth="1"/>
    <col min="15" max="15" width="12" style="104" customWidth="1"/>
    <col min="16" max="16" width="24" style="104" customWidth="1"/>
    <col min="17" max="17" width="34" style="104" customWidth="1"/>
  </cols>
  <sheetData>
    <row r="1" spans="1:17" ht="18" customHeight="1" x14ac:dyDescent="0.25">
      <c r="A1" s="181" t="s">
        <v>888</v>
      </c>
      <c r="B1" s="125"/>
      <c r="C1" s="125"/>
      <c r="D1" s="125"/>
      <c r="E1" s="125"/>
      <c r="F1" s="125"/>
      <c r="G1" s="125"/>
      <c r="H1" s="125"/>
      <c r="I1" s="125"/>
      <c r="J1" s="125"/>
      <c r="K1" s="125"/>
      <c r="L1" s="125"/>
      <c r="M1" s="125"/>
      <c r="N1" s="125"/>
      <c r="O1" s="125"/>
      <c r="P1" s="125"/>
      <c r="Q1" s="125"/>
    </row>
    <row r="2" spans="1:17" x14ac:dyDescent="0.25">
      <c r="A2" s="150" t="s">
        <v>889</v>
      </c>
      <c r="B2" s="125"/>
      <c r="C2" s="125"/>
      <c r="D2" s="125"/>
      <c r="E2" s="125"/>
      <c r="F2" s="125"/>
      <c r="G2" s="125"/>
      <c r="H2" s="125"/>
      <c r="I2" s="125"/>
      <c r="J2" s="125"/>
      <c r="K2" s="125"/>
      <c r="L2" s="125"/>
      <c r="M2" s="125"/>
      <c r="N2" s="125"/>
      <c r="O2" s="125"/>
      <c r="P2" s="125"/>
      <c r="Q2" s="125"/>
    </row>
    <row r="4" spans="1:17" x14ac:dyDescent="0.25">
      <c r="A4" s="182" t="s">
        <v>890</v>
      </c>
      <c r="B4" s="125"/>
      <c r="C4" s="125"/>
      <c r="D4" s="125"/>
      <c r="E4" s="125"/>
      <c r="F4" s="125"/>
      <c r="G4" s="125"/>
      <c r="H4" s="125"/>
      <c r="I4" s="125"/>
      <c r="J4" s="125"/>
      <c r="K4" s="125"/>
      <c r="L4" s="125"/>
      <c r="M4" s="125"/>
      <c r="N4" s="125"/>
      <c r="O4" s="125"/>
      <c r="P4" s="125"/>
      <c r="Q4" s="125"/>
    </row>
    <row r="5" spans="1:17" ht="30" customHeight="1" x14ac:dyDescent="0.25">
      <c r="A5" s="72" t="s">
        <v>139</v>
      </c>
      <c r="B5" s="72" t="s">
        <v>891</v>
      </c>
      <c r="C5" s="72" t="s">
        <v>892</v>
      </c>
      <c r="D5" s="72" t="s">
        <v>893</v>
      </c>
      <c r="E5" s="72" t="s">
        <v>894</v>
      </c>
      <c r="F5" s="72" t="s">
        <v>895</v>
      </c>
      <c r="G5" s="72" t="s">
        <v>896</v>
      </c>
      <c r="H5" s="72" t="s">
        <v>897</v>
      </c>
      <c r="I5" s="72" t="s">
        <v>898</v>
      </c>
      <c r="J5" s="72" t="s">
        <v>899</v>
      </c>
      <c r="K5" s="72" t="s">
        <v>900</v>
      </c>
      <c r="L5" s="72" t="s">
        <v>901</v>
      </c>
      <c r="M5" s="72" t="s">
        <v>902</v>
      </c>
      <c r="N5" s="72" t="s">
        <v>903</v>
      </c>
      <c r="O5" s="72" t="s">
        <v>752</v>
      </c>
      <c r="P5" s="72" t="s">
        <v>830</v>
      </c>
      <c r="Q5" s="72" t="s">
        <v>360</v>
      </c>
    </row>
    <row r="6" spans="1:17" x14ac:dyDescent="0.25">
      <c r="A6" s="69" t="s">
        <v>160</v>
      </c>
      <c r="B6" s="69">
        <v>2</v>
      </c>
      <c r="C6" s="69">
        <v>2</v>
      </c>
      <c r="D6" s="69">
        <v>3</v>
      </c>
      <c r="E6" s="69">
        <v>2</v>
      </c>
      <c r="F6" s="69">
        <v>2</v>
      </c>
      <c r="G6" s="69">
        <v>3</v>
      </c>
      <c r="H6" s="101">
        <f t="shared" ref="H6:H37" si="0">IF(B6="","",B6/4)</f>
        <v>0.5</v>
      </c>
      <c r="I6" s="101">
        <f t="shared" ref="I6:I37" si="1">IF(C6="","",C6/3)</f>
        <v>0.66666666666666663</v>
      </c>
      <c r="J6" s="101">
        <f t="shared" ref="J6:J37" si="2">IF(D6="","",D6/4)</f>
        <v>0.75</v>
      </c>
      <c r="K6" s="101">
        <f t="shared" ref="K6:K37" si="3">IF(E6="","",E6/3)</f>
        <v>0.66666666666666663</v>
      </c>
      <c r="L6" s="101">
        <f t="shared" ref="L6:L37" si="4">IF(F6="","",F6/5)</f>
        <v>0.4</v>
      </c>
      <c r="M6" s="101">
        <f t="shared" ref="M6:M37" si="5">IF(G6="","",G6/5)</f>
        <v>0.6</v>
      </c>
      <c r="N6" s="123">
        <f>IF(A6="","",ROUND((H6*'Ayarlar ve Listeler'!$I$5+I6*'Ayarlar ve Listeler'!$I$6+J6*'Ayarlar ve Listeler'!$I$7+K6*'Ayarlar ve Listeler'!$I$8+L6*'Ayarlar ve Listeler'!$I$9+M6*'Ayarlar ve Listeler'!$I$10)*100,1))</f>
        <v>58.3</v>
      </c>
      <c r="O6" s="108" t="str">
        <f>IF(N6="","",IF(N6&gt;='Ayarlar ve Listeler'!$M$10,"G6",IF(N6&gt;='Ayarlar ve Listeler'!$M$9,"G5",IF(N6&gt;='Ayarlar ve Listeler'!$M$8,"G4",IF(N6&gt;='Ayarlar ve Listeler'!$M$7,"G3",IF(N6&gt;='Ayarlar ve Listeler'!$M$6,"G2","G1"))))))</f>
        <v>G3</v>
      </c>
      <c r="P6" s="108" t="str">
        <f>IF(O6="","",IF(O6="G1","Operasyonel / destek",IF(O6="G2","Nitelikli operasyon",IF(O6="G3","Uzman / profesyonel",IF(O6="G4","Kıdemli uzman / yönetici",IF(O6="G5","Fonksiyon liderliği","Stratejik / üst yönetim"))))))</f>
        <v>Uzman / profesyonel</v>
      </c>
      <c r="Q6" s="69" t="s">
        <v>904</v>
      </c>
    </row>
    <row r="7" spans="1:17" x14ac:dyDescent="0.25">
      <c r="A7" s="69"/>
      <c r="B7" s="69"/>
      <c r="C7" s="69"/>
      <c r="D7" s="69"/>
      <c r="E7" s="69"/>
      <c r="F7" s="69"/>
      <c r="G7" s="69"/>
      <c r="H7" s="101" t="str">
        <f t="shared" si="0"/>
        <v/>
      </c>
      <c r="I7" s="101" t="str">
        <f t="shared" si="1"/>
        <v/>
      </c>
      <c r="J7" s="101" t="str">
        <f t="shared" si="2"/>
        <v/>
      </c>
      <c r="K7" s="101" t="str">
        <f t="shared" si="3"/>
        <v/>
      </c>
      <c r="L7" s="101" t="str">
        <f t="shared" si="4"/>
        <v/>
      </c>
      <c r="M7" s="101" t="str">
        <f t="shared" si="5"/>
        <v/>
      </c>
      <c r="N7" s="123" t="str">
        <f>IF(A7="","",ROUND((H7*'Ayarlar ve Listeler'!$I$5+I7*'Ayarlar ve Listeler'!$I$6+J7*'Ayarlar ve Listeler'!$I$7+K7*'Ayarlar ve Listeler'!$I$8+L7*'Ayarlar ve Listeler'!$I$9+M7*'Ayarlar ve Listeler'!$I$10)*100,1))</f>
        <v/>
      </c>
      <c r="O7" s="108" t="str">
        <f>IF(N7="","",IF(N7&gt;='Ayarlar ve Listeler'!$M$10,"G7",IF(N7&gt;='Ayarlar ve Listeler'!$M$9,"G6",IF(N7&gt;='Ayarlar ve Listeler'!$M$8,"G5",IF(N7&gt;='Ayarlar ve Listeler'!$M$7,"G4",IF(N7&gt;='Ayarlar ve Listeler'!$M$6,"G3","G2"))))))</f>
        <v/>
      </c>
      <c r="P7" s="108" t="str">
        <f>IF(O7="","",IF(O7="G2","Operasyonel / destek",IF(O7="G3","Nitelikli operasyon",IF(O7="G4","Uzman / profesyonel",IF(O7="G5","Kıdemli uzman / yönetici",IF(O7="G6","Fonksiyon liderliği","Stratejik / üst yönetim"))))))</f>
        <v/>
      </c>
      <c r="Q7" s="69"/>
    </row>
    <row r="8" spans="1:17" x14ac:dyDescent="0.25">
      <c r="A8" s="69"/>
      <c r="B8" s="69"/>
      <c r="C8" s="69"/>
      <c r="D8" s="69"/>
      <c r="E8" s="69"/>
      <c r="F8" s="69"/>
      <c r="G8" s="69"/>
      <c r="H8" s="101" t="str">
        <f t="shared" si="0"/>
        <v/>
      </c>
      <c r="I8" s="101" t="str">
        <f t="shared" si="1"/>
        <v/>
      </c>
      <c r="J8" s="101" t="str">
        <f t="shared" si="2"/>
        <v/>
      </c>
      <c r="K8" s="101" t="str">
        <f t="shared" si="3"/>
        <v/>
      </c>
      <c r="L8" s="101" t="str">
        <f t="shared" si="4"/>
        <v/>
      </c>
      <c r="M8" s="101" t="str">
        <f t="shared" si="5"/>
        <v/>
      </c>
      <c r="N8" s="123" t="str">
        <f>IF(A8="","",ROUND((H8*'Ayarlar ve Listeler'!$I$5+I8*'Ayarlar ve Listeler'!$I$6+J8*'Ayarlar ve Listeler'!$I$7+K8*'Ayarlar ve Listeler'!$I$8+L8*'Ayarlar ve Listeler'!$I$9+M8*'Ayarlar ve Listeler'!$I$10)*100,1))</f>
        <v/>
      </c>
      <c r="O8" s="108" t="str">
        <f>IF(N8="","",IF(N8&gt;='Ayarlar ve Listeler'!$M$10,"G8",IF(N8&gt;='Ayarlar ve Listeler'!$M$9,"G7",IF(N8&gt;='Ayarlar ve Listeler'!$M$8,"G6",IF(N8&gt;='Ayarlar ve Listeler'!$M$7,"G5",IF(N8&gt;='Ayarlar ve Listeler'!$M$6,"G4","G3"))))))</f>
        <v/>
      </c>
      <c r="P8" s="108" t="str">
        <f>IF(O8="","",IF(O8="G3","Operasyonel / destek",IF(O8="G4","Nitelikli operasyon",IF(O8="G5","Uzman / profesyonel",IF(O8="G6","Kıdemli uzman / yönetici",IF(O8="G7","Fonksiyon liderliği","Stratejik / üst yönetim"))))))</f>
        <v/>
      </c>
      <c r="Q8" s="69"/>
    </row>
    <row r="9" spans="1:17" x14ac:dyDescent="0.25">
      <c r="A9" s="69"/>
      <c r="B9" s="69"/>
      <c r="C9" s="69"/>
      <c r="D9" s="69"/>
      <c r="E9" s="69"/>
      <c r="F9" s="69"/>
      <c r="G9" s="69"/>
      <c r="H9" s="101" t="str">
        <f t="shared" si="0"/>
        <v/>
      </c>
      <c r="I9" s="101" t="str">
        <f t="shared" si="1"/>
        <v/>
      </c>
      <c r="J9" s="101" t="str">
        <f t="shared" si="2"/>
        <v/>
      </c>
      <c r="K9" s="101" t="str">
        <f t="shared" si="3"/>
        <v/>
      </c>
      <c r="L9" s="101" t="str">
        <f t="shared" si="4"/>
        <v/>
      </c>
      <c r="M9" s="101" t="str">
        <f t="shared" si="5"/>
        <v/>
      </c>
      <c r="N9" s="123" t="str">
        <f>IF(A9="","",ROUND((H9*'Ayarlar ve Listeler'!$I$5+I9*'Ayarlar ve Listeler'!$I$6+J9*'Ayarlar ve Listeler'!$I$7+K9*'Ayarlar ve Listeler'!$I$8+L9*'Ayarlar ve Listeler'!$I$9+M9*'Ayarlar ve Listeler'!$I$10)*100,1))</f>
        <v/>
      </c>
      <c r="O9" s="108" t="str">
        <f>IF(N9="","",IF(N9&gt;='Ayarlar ve Listeler'!$M$10,"G9",IF(N9&gt;='Ayarlar ve Listeler'!$M$9,"G8",IF(N9&gt;='Ayarlar ve Listeler'!$M$8,"G7",IF(N9&gt;='Ayarlar ve Listeler'!$M$7,"G6",IF(N9&gt;='Ayarlar ve Listeler'!$M$6,"G5","G4"))))))</f>
        <v/>
      </c>
      <c r="P9" s="108" t="str">
        <f>IF(O9="","",IF(O9="G4","Operasyonel / destek",IF(O9="G5","Nitelikli operasyon",IF(O9="G6","Uzman / profesyonel",IF(O9="G7","Kıdemli uzman / yönetici",IF(O9="G8","Fonksiyon liderliği","Stratejik / üst yönetim"))))))</f>
        <v/>
      </c>
      <c r="Q9" s="69"/>
    </row>
    <row r="10" spans="1:17" x14ac:dyDescent="0.25">
      <c r="A10" s="69"/>
      <c r="B10" s="69"/>
      <c r="C10" s="69"/>
      <c r="D10" s="69"/>
      <c r="E10" s="69"/>
      <c r="F10" s="69"/>
      <c r="G10" s="69"/>
      <c r="H10" s="101" t="str">
        <f t="shared" si="0"/>
        <v/>
      </c>
      <c r="I10" s="101" t="str">
        <f t="shared" si="1"/>
        <v/>
      </c>
      <c r="J10" s="101" t="str">
        <f t="shared" si="2"/>
        <v/>
      </c>
      <c r="K10" s="101" t="str">
        <f t="shared" si="3"/>
        <v/>
      </c>
      <c r="L10" s="101" t="str">
        <f t="shared" si="4"/>
        <v/>
      </c>
      <c r="M10" s="101" t="str">
        <f t="shared" si="5"/>
        <v/>
      </c>
      <c r="N10" s="123" t="str">
        <f>IF(A10="","",ROUND((H10*'Ayarlar ve Listeler'!$I$5+I10*'Ayarlar ve Listeler'!$I$6+J10*'Ayarlar ve Listeler'!$I$7+K10*'Ayarlar ve Listeler'!$I$8+L10*'Ayarlar ve Listeler'!$I$9+M10*'Ayarlar ve Listeler'!$I$10)*100,1))</f>
        <v/>
      </c>
      <c r="O10" s="108" t="str">
        <f>IF(N10="","",IF(N10&gt;='Ayarlar ve Listeler'!$M$10,"G10",IF(N10&gt;='Ayarlar ve Listeler'!$M$9,"G9",IF(N10&gt;='Ayarlar ve Listeler'!$M$8,"G8",IF(N10&gt;='Ayarlar ve Listeler'!$M$7,"G7",IF(N10&gt;='Ayarlar ve Listeler'!$M$6,"G6","G5"))))))</f>
        <v/>
      </c>
      <c r="P10" s="108" t="str">
        <f>IF(O10="","",IF(O10="G5","Operasyonel / destek",IF(O10="G6","Nitelikli operasyon",IF(O10="G7","Uzman / profesyonel",IF(O10="G8","Kıdemli uzman / yönetici",IF(O10="G9","Fonksiyon liderliği","Stratejik / üst yönetim"))))))</f>
        <v/>
      </c>
      <c r="Q10" s="69"/>
    </row>
    <row r="11" spans="1:17" x14ac:dyDescent="0.25">
      <c r="A11" s="69"/>
      <c r="B11" s="69"/>
      <c r="C11" s="69"/>
      <c r="D11" s="69"/>
      <c r="E11" s="69"/>
      <c r="F11" s="69"/>
      <c r="G11" s="69"/>
      <c r="H11" s="101" t="str">
        <f t="shared" si="0"/>
        <v/>
      </c>
      <c r="I11" s="101" t="str">
        <f t="shared" si="1"/>
        <v/>
      </c>
      <c r="J11" s="101" t="str">
        <f t="shared" si="2"/>
        <v/>
      </c>
      <c r="K11" s="101" t="str">
        <f t="shared" si="3"/>
        <v/>
      </c>
      <c r="L11" s="101" t="str">
        <f t="shared" si="4"/>
        <v/>
      </c>
      <c r="M11" s="101" t="str">
        <f t="shared" si="5"/>
        <v/>
      </c>
      <c r="N11" s="123" t="str">
        <f>IF(A11="","",ROUND((H11*'Ayarlar ve Listeler'!$I$5+I11*'Ayarlar ve Listeler'!$I$6+J11*'Ayarlar ve Listeler'!$I$7+K11*'Ayarlar ve Listeler'!$I$8+L11*'Ayarlar ve Listeler'!$I$9+M11*'Ayarlar ve Listeler'!$I$10)*100,1))</f>
        <v/>
      </c>
      <c r="O11" s="108" t="str">
        <f>IF(N11="","",IF(N11&gt;='Ayarlar ve Listeler'!$M$10,"G11",IF(N11&gt;='Ayarlar ve Listeler'!$M$9,"G10",IF(N11&gt;='Ayarlar ve Listeler'!$M$8,"G9",IF(N11&gt;='Ayarlar ve Listeler'!$M$7,"G8",IF(N11&gt;='Ayarlar ve Listeler'!$M$6,"G7","G6"))))))</f>
        <v/>
      </c>
      <c r="P11" s="108" t="str">
        <f>IF(O11="","",IF(O11="G6","Operasyonel / destek",IF(O11="G7","Nitelikli operasyon",IF(O11="G8","Uzman / profesyonel",IF(O11="G9","Kıdemli uzman / yönetici",IF(O11="G10","Fonksiyon liderliği","Stratejik / üst yönetim"))))))</f>
        <v/>
      </c>
      <c r="Q11" s="69"/>
    </row>
    <row r="12" spans="1:17" x14ac:dyDescent="0.25">
      <c r="A12" s="69"/>
      <c r="B12" s="69"/>
      <c r="C12" s="69"/>
      <c r="D12" s="69"/>
      <c r="E12" s="69"/>
      <c r="F12" s="69"/>
      <c r="G12" s="69"/>
      <c r="H12" s="101" t="str">
        <f t="shared" si="0"/>
        <v/>
      </c>
      <c r="I12" s="101" t="str">
        <f t="shared" si="1"/>
        <v/>
      </c>
      <c r="J12" s="101" t="str">
        <f t="shared" si="2"/>
        <v/>
      </c>
      <c r="K12" s="101" t="str">
        <f t="shared" si="3"/>
        <v/>
      </c>
      <c r="L12" s="101" t="str">
        <f t="shared" si="4"/>
        <v/>
      </c>
      <c r="M12" s="101" t="str">
        <f t="shared" si="5"/>
        <v/>
      </c>
      <c r="N12" s="123" t="str">
        <f>IF(A12="","",ROUND((H12*'Ayarlar ve Listeler'!$I$5+I12*'Ayarlar ve Listeler'!$I$6+J12*'Ayarlar ve Listeler'!$I$7+K12*'Ayarlar ve Listeler'!$I$8+L12*'Ayarlar ve Listeler'!$I$9+M12*'Ayarlar ve Listeler'!$I$10)*100,1))</f>
        <v/>
      </c>
      <c r="O12" s="108" t="str">
        <f>IF(N12="","",IF(N12&gt;='Ayarlar ve Listeler'!$M$10,"G12",IF(N12&gt;='Ayarlar ve Listeler'!$M$9,"G11",IF(N12&gt;='Ayarlar ve Listeler'!$M$8,"G10",IF(N12&gt;='Ayarlar ve Listeler'!$M$7,"G9",IF(N12&gt;='Ayarlar ve Listeler'!$M$6,"G8","G7"))))))</f>
        <v/>
      </c>
      <c r="P12" s="108" t="str">
        <f>IF(O12="","",IF(O12="G7","Operasyonel / destek",IF(O12="G8","Nitelikli operasyon",IF(O12="G9","Uzman / profesyonel",IF(O12="G10","Kıdemli uzman / yönetici",IF(O12="G11","Fonksiyon liderliği","Stratejik / üst yönetim"))))))</f>
        <v/>
      </c>
      <c r="Q12" s="69"/>
    </row>
    <row r="13" spans="1:17" x14ac:dyDescent="0.25">
      <c r="A13" s="69"/>
      <c r="B13" s="69"/>
      <c r="C13" s="69"/>
      <c r="D13" s="69"/>
      <c r="E13" s="69"/>
      <c r="F13" s="69"/>
      <c r="G13" s="69"/>
      <c r="H13" s="101" t="str">
        <f t="shared" si="0"/>
        <v/>
      </c>
      <c r="I13" s="101" t="str">
        <f t="shared" si="1"/>
        <v/>
      </c>
      <c r="J13" s="101" t="str">
        <f t="shared" si="2"/>
        <v/>
      </c>
      <c r="K13" s="101" t="str">
        <f t="shared" si="3"/>
        <v/>
      </c>
      <c r="L13" s="101" t="str">
        <f t="shared" si="4"/>
        <v/>
      </c>
      <c r="M13" s="101" t="str">
        <f t="shared" si="5"/>
        <v/>
      </c>
      <c r="N13" s="123" t="str">
        <f>IF(A13="","",ROUND((H13*'Ayarlar ve Listeler'!$I$5+I13*'Ayarlar ve Listeler'!$I$6+J13*'Ayarlar ve Listeler'!$I$7+K13*'Ayarlar ve Listeler'!$I$8+L13*'Ayarlar ve Listeler'!$I$9+M13*'Ayarlar ve Listeler'!$I$10)*100,1))</f>
        <v/>
      </c>
      <c r="O13" s="108" t="str">
        <f>IF(N13="","",IF(N13&gt;='Ayarlar ve Listeler'!$M$10,"G13",IF(N13&gt;='Ayarlar ve Listeler'!$M$9,"G12",IF(N13&gt;='Ayarlar ve Listeler'!$M$8,"G11",IF(N13&gt;='Ayarlar ve Listeler'!$M$7,"G10",IF(N13&gt;='Ayarlar ve Listeler'!$M$6,"G9","G8"))))))</f>
        <v/>
      </c>
      <c r="P13" s="108" t="str">
        <f>IF(O13="","",IF(O13="G8","Operasyonel / destek",IF(O13="G9","Nitelikli operasyon",IF(O13="G10","Uzman / profesyonel",IF(O13="G11","Kıdemli uzman / yönetici",IF(O13="G12","Fonksiyon liderliği","Stratejik / üst yönetim"))))))</f>
        <v/>
      </c>
      <c r="Q13" s="69"/>
    </row>
    <row r="14" spans="1:17" x14ac:dyDescent="0.25">
      <c r="A14" s="69"/>
      <c r="B14" s="69"/>
      <c r="C14" s="69"/>
      <c r="D14" s="69"/>
      <c r="E14" s="69"/>
      <c r="F14" s="69"/>
      <c r="G14" s="69"/>
      <c r="H14" s="101" t="str">
        <f t="shared" si="0"/>
        <v/>
      </c>
      <c r="I14" s="101" t="str">
        <f t="shared" si="1"/>
        <v/>
      </c>
      <c r="J14" s="101" t="str">
        <f t="shared" si="2"/>
        <v/>
      </c>
      <c r="K14" s="101" t="str">
        <f t="shared" si="3"/>
        <v/>
      </c>
      <c r="L14" s="101" t="str">
        <f t="shared" si="4"/>
        <v/>
      </c>
      <c r="M14" s="101" t="str">
        <f t="shared" si="5"/>
        <v/>
      </c>
      <c r="N14" s="123" t="str">
        <f>IF(A14="","",ROUND((H14*'Ayarlar ve Listeler'!$I$5+I14*'Ayarlar ve Listeler'!$I$6+J14*'Ayarlar ve Listeler'!$I$7+K14*'Ayarlar ve Listeler'!$I$8+L14*'Ayarlar ve Listeler'!$I$9+M14*'Ayarlar ve Listeler'!$I$10)*100,1))</f>
        <v/>
      </c>
      <c r="O14" s="108" t="str">
        <f>IF(N14="","",IF(N14&gt;='Ayarlar ve Listeler'!$M$10,"G14",IF(N14&gt;='Ayarlar ve Listeler'!$M$9,"G13",IF(N14&gt;='Ayarlar ve Listeler'!$M$8,"G12",IF(N14&gt;='Ayarlar ve Listeler'!$M$7,"G11",IF(N14&gt;='Ayarlar ve Listeler'!$M$6,"G10","G9"))))))</f>
        <v/>
      </c>
      <c r="P14" s="108" t="str">
        <f>IF(O14="","",IF(O14="G9","Operasyonel / destek",IF(O14="G10","Nitelikli operasyon",IF(O14="G11","Uzman / profesyonel",IF(O14="G12","Kıdemli uzman / yönetici",IF(O14="G13","Fonksiyon liderliği","Stratejik / üst yönetim"))))))</f>
        <v/>
      </c>
      <c r="Q14" s="69"/>
    </row>
    <row r="15" spans="1:17" x14ac:dyDescent="0.25">
      <c r="A15" s="69"/>
      <c r="B15" s="69"/>
      <c r="C15" s="69"/>
      <c r="D15" s="69"/>
      <c r="E15" s="69"/>
      <c r="F15" s="69"/>
      <c r="G15" s="69"/>
      <c r="H15" s="101" t="str">
        <f t="shared" si="0"/>
        <v/>
      </c>
      <c r="I15" s="101" t="str">
        <f t="shared" si="1"/>
        <v/>
      </c>
      <c r="J15" s="101" t="str">
        <f t="shared" si="2"/>
        <v/>
      </c>
      <c r="K15" s="101" t="str">
        <f t="shared" si="3"/>
        <v/>
      </c>
      <c r="L15" s="101" t="str">
        <f t="shared" si="4"/>
        <v/>
      </c>
      <c r="M15" s="101" t="str">
        <f t="shared" si="5"/>
        <v/>
      </c>
      <c r="N15" s="123" t="str">
        <f>IF(A15="","",ROUND((H15*'Ayarlar ve Listeler'!$I$5+I15*'Ayarlar ve Listeler'!$I$6+J15*'Ayarlar ve Listeler'!$I$7+K15*'Ayarlar ve Listeler'!$I$8+L15*'Ayarlar ve Listeler'!$I$9+M15*'Ayarlar ve Listeler'!$I$10)*100,1))</f>
        <v/>
      </c>
      <c r="O15" s="108" t="str">
        <f>IF(N15="","",IF(N15&gt;='Ayarlar ve Listeler'!$M$10,"G15",IF(N15&gt;='Ayarlar ve Listeler'!$M$9,"G14",IF(N15&gt;='Ayarlar ve Listeler'!$M$8,"G13",IF(N15&gt;='Ayarlar ve Listeler'!$M$7,"G12",IF(N15&gt;='Ayarlar ve Listeler'!$M$6,"G11","G10"))))))</f>
        <v/>
      </c>
      <c r="P15" s="108" t="str">
        <f>IF(O15="","",IF(O15="G10","Operasyonel / destek",IF(O15="G11","Nitelikli operasyon",IF(O15="G12","Uzman / profesyonel",IF(O15="G13","Kıdemli uzman / yönetici",IF(O15="G14","Fonksiyon liderliği","Stratejik / üst yönetim"))))))</f>
        <v/>
      </c>
      <c r="Q15" s="69"/>
    </row>
    <row r="16" spans="1:17" x14ac:dyDescent="0.25">
      <c r="A16" s="69"/>
      <c r="B16" s="69"/>
      <c r="C16" s="69"/>
      <c r="D16" s="69"/>
      <c r="E16" s="69"/>
      <c r="F16" s="69"/>
      <c r="G16" s="69"/>
      <c r="H16" s="101" t="str">
        <f t="shared" si="0"/>
        <v/>
      </c>
      <c r="I16" s="101" t="str">
        <f t="shared" si="1"/>
        <v/>
      </c>
      <c r="J16" s="101" t="str">
        <f t="shared" si="2"/>
        <v/>
      </c>
      <c r="K16" s="101" t="str">
        <f t="shared" si="3"/>
        <v/>
      </c>
      <c r="L16" s="101" t="str">
        <f t="shared" si="4"/>
        <v/>
      </c>
      <c r="M16" s="101" t="str">
        <f t="shared" si="5"/>
        <v/>
      </c>
      <c r="N16" s="123" t="str">
        <f>IF(A16="","",ROUND((H16*'Ayarlar ve Listeler'!$I$5+I16*'Ayarlar ve Listeler'!$I$6+J16*'Ayarlar ve Listeler'!$I$7+K16*'Ayarlar ve Listeler'!$I$8+L16*'Ayarlar ve Listeler'!$I$9+M16*'Ayarlar ve Listeler'!$I$10)*100,1))</f>
        <v/>
      </c>
      <c r="O16" s="108" t="str">
        <f>IF(N16="","",IF(N16&gt;='Ayarlar ve Listeler'!$M$10,"G16",IF(N16&gt;='Ayarlar ve Listeler'!$M$9,"G15",IF(N16&gt;='Ayarlar ve Listeler'!$M$8,"G14",IF(N16&gt;='Ayarlar ve Listeler'!$M$7,"G13",IF(N16&gt;='Ayarlar ve Listeler'!$M$6,"G12","G11"))))))</f>
        <v/>
      </c>
      <c r="P16" s="108" t="str">
        <f>IF(O16="","",IF(O16="G11","Operasyonel / destek",IF(O16="G12","Nitelikli operasyon",IF(O16="G13","Uzman / profesyonel",IF(O16="G14","Kıdemli uzman / yönetici",IF(O16="G15","Fonksiyon liderliği","Stratejik / üst yönetim"))))))</f>
        <v/>
      </c>
      <c r="Q16" s="69"/>
    </row>
    <row r="17" spans="1:17" x14ac:dyDescent="0.25">
      <c r="A17" s="69"/>
      <c r="B17" s="69"/>
      <c r="C17" s="69"/>
      <c r="D17" s="69"/>
      <c r="E17" s="69"/>
      <c r="F17" s="69"/>
      <c r="G17" s="69"/>
      <c r="H17" s="101" t="str">
        <f t="shared" si="0"/>
        <v/>
      </c>
      <c r="I17" s="101" t="str">
        <f t="shared" si="1"/>
        <v/>
      </c>
      <c r="J17" s="101" t="str">
        <f t="shared" si="2"/>
        <v/>
      </c>
      <c r="K17" s="101" t="str">
        <f t="shared" si="3"/>
        <v/>
      </c>
      <c r="L17" s="101" t="str">
        <f t="shared" si="4"/>
        <v/>
      </c>
      <c r="M17" s="101" t="str">
        <f t="shared" si="5"/>
        <v/>
      </c>
      <c r="N17" s="123" t="str">
        <f>IF(A17="","",ROUND((H17*'Ayarlar ve Listeler'!$I$5+I17*'Ayarlar ve Listeler'!$I$6+J17*'Ayarlar ve Listeler'!$I$7+K17*'Ayarlar ve Listeler'!$I$8+L17*'Ayarlar ve Listeler'!$I$9+M17*'Ayarlar ve Listeler'!$I$10)*100,1))</f>
        <v/>
      </c>
      <c r="O17" s="108" t="str">
        <f>IF(N17="","",IF(N17&gt;='Ayarlar ve Listeler'!$M$10,"G17",IF(N17&gt;='Ayarlar ve Listeler'!$M$9,"G16",IF(N17&gt;='Ayarlar ve Listeler'!$M$8,"G15",IF(N17&gt;='Ayarlar ve Listeler'!$M$7,"G14",IF(N17&gt;='Ayarlar ve Listeler'!$M$6,"G13","G12"))))))</f>
        <v/>
      </c>
      <c r="P17" s="108" t="str">
        <f>IF(O17="","",IF(O17="G12","Operasyonel / destek",IF(O17="G13","Nitelikli operasyon",IF(O17="G14","Uzman / profesyonel",IF(O17="G15","Kıdemli uzman / yönetici",IF(O17="G16","Fonksiyon liderliği","Stratejik / üst yönetim"))))))</f>
        <v/>
      </c>
      <c r="Q17" s="69"/>
    </row>
    <row r="18" spans="1:17" x14ac:dyDescent="0.25">
      <c r="A18" s="69"/>
      <c r="B18" s="69"/>
      <c r="C18" s="69"/>
      <c r="D18" s="69"/>
      <c r="E18" s="69"/>
      <c r="F18" s="69"/>
      <c r="G18" s="69"/>
      <c r="H18" s="101" t="str">
        <f t="shared" si="0"/>
        <v/>
      </c>
      <c r="I18" s="101" t="str">
        <f t="shared" si="1"/>
        <v/>
      </c>
      <c r="J18" s="101" t="str">
        <f t="shared" si="2"/>
        <v/>
      </c>
      <c r="K18" s="101" t="str">
        <f t="shared" si="3"/>
        <v/>
      </c>
      <c r="L18" s="101" t="str">
        <f t="shared" si="4"/>
        <v/>
      </c>
      <c r="M18" s="101" t="str">
        <f t="shared" si="5"/>
        <v/>
      </c>
      <c r="N18" s="123" t="str">
        <f>IF(A18="","",ROUND((H18*'Ayarlar ve Listeler'!$I$5+I18*'Ayarlar ve Listeler'!$I$6+J18*'Ayarlar ve Listeler'!$I$7+K18*'Ayarlar ve Listeler'!$I$8+L18*'Ayarlar ve Listeler'!$I$9+M18*'Ayarlar ve Listeler'!$I$10)*100,1))</f>
        <v/>
      </c>
      <c r="O18" s="108" t="str">
        <f>IF(N18="","",IF(N18&gt;='Ayarlar ve Listeler'!$M$10,"G18",IF(N18&gt;='Ayarlar ve Listeler'!$M$9,"G17",IF(N18&gt;='Ayarlar ve Listeler'!$M$8,"G16",IF(N18&gt;='Ayarlar ve Listeler'!$M$7,"G15",IF(N18&gt;='Ayarlar ve Listeler'!$M$6,"G14","G13"))))))</f>
        <v/>
      </c>
      <c r="P18" s="108" t="str">
        <f>IF(O18="","",IF(O18="G13","Operasyonel / destek",IF(O18="G14","Nitelikli operasyon",IF(O18="G15","Uzman / profesyonel",IF(O18="G16","Kıdemli uzman / yönetici",IF(O18="G17","Fonksiyon liderliği","Stratejik / üst yönetim"))))))</f>
        <v/>
      </c>
      <c r="Q18" s="69"/>
    </row>
    <row r="19" spans="1:17" x14ac:dyDescent="0.25">
      <c r="A19" s="69"/>
      <c r="B19" s="69"/>
      <c r="C19" s="69"/>
      <c r="D19" s="69"/>
      <c r="E19" s="69"/>
      <c r="F19" s="69"/>
      <c r="G19" s="69"/>
      <c r="H19" s="101" t="str">
        <f t="shared" si="0"/>
        <v/>
      </c>
      <c r="I19" s="101" t="str">
        <f t="shared" si="1"/>
        <v/>
      </c>
      <c r="J19" s="101" t="str">
        <f t="shared" si="2"/>
        <v/>
      </c>
      <c r="K19" s="101" t="str">
        <f t="shared" si="3"/>
        <v/>
      </c>
      <c r="L19" s="101" t="str">
        <f t="shared" si="4"/>
        <v/>
      </c>
      <c r="M19" s="101" t="str">
        <f t="shared" si="5"/>
        <v/>
      </c>
      <c r="N19" s="123" t="str">
        <f>IF(A19="","",ROUND((H19*'Ayarlar ve Listeler'!$I$5+I19*'Ayarlar ve Listeler'!$I$6+J19*'Ayarlar ve Listeler'!$I$7+K19*'Ayarlar ve Listeler'!$I$8+L19*'Ayarlar ve Listeler'!$I$9+M19*'Ayarlar ve Listeler'!$I$10)*100,1))</f>
        <v/>
      </c>
      <c r="O19" s="108" t="str">
        <f>IF(N19="","",IF(N19&gt;='Ayarlar ve Listeler'!$M$10,"G19",IF(N19&gt;='Ayarlar ve Listeler'!$M$9,"G18",IF(N19&gt;='Ayarlar ve Listeler'!$M$8,"G17",IF(N19&gt;='Ayarlar ve Listeler'!$M$7,"G16",IF(N19&gt;='Ayarlar ve Listeler'!$M$6,"G15","G14"))))))</f>
        <v/>
      </c>
      <c r="P19" s="108" t="str">
        <f>IF(O19="","",IF(O19="G14","Operasyonel / destek",IF(O19="G15","Nitelikli operasyon",IF(O19="G16","Uzman / profesyonel",IF(O19="G17","Kıdemli uzman / yönetici",IF(O19="G18","Fonksiyon liderliği","Stratejik / üst yönetim"))))))</f>
        <v/>
      </c>
      <c r="Q19" s="69"/>
    </row>
    <row r="20" spans="1:17" x14ac:dyDescent="0.25">
      <c r="A20" s="69"/>
      <c r="B20" s="69"/>
      <c r="C20" s="69"/>
      <c r="D20" s="69"/>
      <c r="E20" s="69"/>
      <c r="F20" s="69"/>
      <c r="G20" s="69"/>
      <c r="H20" s="101" t="str">
        <f t="shared" si="0"/>
        <v/>
      </c>
      <c r="I20" s="101" t="str">
        <f t="shared" si="1"/>
        <v/>
      </c>
      <c r="J20" s="101" t="str">
        <f t="shared" si="2"/>
        <v/>
      </c>
      <c r="K20" s="101" t="str">
        <f t="shared" si="3"/>
        <v/>
      </c>
      <c r="L20" s="101" t="str">
        <f t="shared" si="4"/>
        <v/>
      </c>
      <c r="M20" s="101" t="str">
        <f t="shared" si="5"/>
        <v/>
      </c>
      <c r="N20" s="123" t="str">
        <f>IF(A20="","",ROUND((H20*'Ayarlar ve Listeler'!$I$5+I20*'Ayarlar ve Listeler'!$I$6+J20*'Ayarlar ve Listeler'!$I$7+K20*'Ayarlar ve Listeler'!$I$8+L20*'Ayarlar ve Listeler'!$I$9+M20*'Ayarlar ve Listeler'!$I$10)*100,1))</f>
        <v/>
      </c>
      <c r="O20" s="108" t="str">
        <f>IF(N20="","",IF(N20&gt;='Ayarlar ve Listeler'!$M$10,"G20",IF(N20&gt;='Ayarlar ve Listeler'!$M$9,"G19",IF(N20&gt;='Ayarlar ve Listeler'!$M$8,"G18",IF(N20&gt;='Ayarlar ve Listeler'!$M$7,"G17",IF(N20&gt;='Ayarlar ve Listeler'!$M$6,"G16","G15"))))))</f>
        <v/>
      </c>
      <c r="P20" s="108" t="str">
        <f>IF(O20="","",IF(O20="G15","Operasyonel / destek",IF(O20="G16","Nitelikli operasyon",IF(O20="G17","Uzman / profesyonel",IF(O20="G18","Kıdemli uzman / yönetici",IF(O20="G19","Fonksiyon liderliği","Stratejik / üst yönetim"))))))</f>
        <v/>
      </c>
      <c r="Q20" s="69"/>
    </row>
    <row r="21" spans="1:17" x14ac:dyDescent="0.25">
      <c r="A21" s="69"/>
      <c r="B21" s="69"/>
      <c r="C21" s="69"/>
      <c r="D21" s="69"/>
      <c r="E21" s="69"/>
      <c r="F21" s="69"/>
      <c r="G21" s="69"/>
      <c r="H21" s="101" t="str">
        <f t="shared" si="0"/>
        <v/>
      </c>
      <c r="I21" s="101" t="str">
        <f t="shared" si="1"/>
        <v/>
      </c>
      <c r="J21" s="101" t="str">
        <f t="shared" si="2"/>
        <v/>
      </c>
      <c r="K21" s="101" t="str">
        <f t="shared" si="3"/>
        <v/>
      </c>
      <c r="L21" s="101" t="str">
        <f t="shared" si="4"/>
        <v/>
      </c>
      <c r="M21" s="101" t="str">
        <f t="shared" si="5"/>
        <v/>
      </c>
      <c r="N21" s="123" t="str">
        <f>IF(A21="","",ROUND((H21*'Ayarlar ve Listeler'!$I$5+I21*'Ayarlar ve Listeler'!$I$6+J21*'Ayarlar ve Listeler'!$I$7+K21*'Ayarlar ve Listeler'!$I$8+L21*'Ayarlar ve Listeler'!$I$9+M21*'Ayarlar ve Listeler'!$I$10)*100,1))</f>
        <v/>
      </c>
      <c r="O21" s="108" t="str">
        <f>IF(N21="","",IF(N21&gt;='Ayarlar ve Listeler'!$M$10,"G21",IF(N21&gt;='Ayarlar ve Listeler'!$M$9,"G20",IF(N21&gt;='Ayarlar ve Listeler'!$M$8,"G19",IF(N21&gt;='Ayarlar ve Listeler'!$M$7,"G18",IF(N21&gt;='Ayarlar ve Listeler'!$M$6,"G17","G16"))))))</f>
        <v/>
      </c>
      <c r="P21" s="108" t="str">
        <f>IF(O21="","",IF(O21="G16","Operasyonel / destek",IF(O21="G17","Nitelikli operasyon",IF(O21="G18","Uzman / profesyonel",IF(O21="G19","Kıdemli uzman / yönetici",IF(O21="G20","Fonksiyon liderliği","Stratejik / üst yönetim"))))))</f>
        <v/>
      </c>
      <c r="Q21" s="69"/>
    </row>
    <row r="22" spans="1:17" x14ac:dyDescent="0.25">
      <c r="A22" s="69"/>
      <c r="B22" s="69"/>
      <c r="C22" s="69"/>
      <c r="D22" s="69"/>
      <c r="E22" s="69"/>
      <c r="F22" s="69"/>
      <c r="G22" s="69"/>
      <c r="H22" s="101" t="str">
        <f t="shared" si="0"/>
        <v/>
      </c>
      <c r="I22" s="101" t="str">
        <f t="shared" si="1"/>
        <v/>
      </c>
      <c r="J22" s="101" t="str">
        <f t="shared" si="2"/>
        <v/>
      </c>
      <c r="K22" s="101" t="str">
        <f t="shared" si="3"/>
        <v/>
      </c>
      <c r="L22" s="101" t="str">
        <f t="shared" si="4"/>
        <v/>
      </c>
      <c r="M22" s="101" t="str">
        <f t="shared" si="5"/>
        <v/>
      </c>
      <c r="N22" s="123" t="str">
        <f>IF(A22="","",ROUND((H22*'Ayarlar ve Listeler'!$I$5+I22*'Ayarlar ve Listeler'!$I$6+J22*'Ayarlar ve Listeler'!$I$7+K22*'Ayarlar ve Listeler'!$I$8+L22*'Ayarlar ve Listeler'!$I$9+M22*'Ayarlar ve Listeler'!$I$10)*100,1))</f>
        <v/>
      </c>
      <c r="O22" s="108" t="str">
        <f>IF(N22="","",IF(N22&gt;='Ayarlar ve Listeler'!$M$10,"G22",IF(N22&gt;='Ayarlar ve Listeler'!$M$9,"G21",IF(N22&gt;='Ayarlar ve Listeler'!$M$8,"G20",IF(N22&gt;='Ayarlar ve Listeler'!$M$7,"G19",IF(N22&gt;='Ayarlar ve Listeler'!$M$6,"G18","G17"))))))</f>
        <v/>
      </c>
      <c r="P22" s="108" t="str">
        <f>IF(O22="","",IF(O22="G17","Operasyonel / destek",IF(O22="G18","Nitelikli operasyon",IF(O22="G19","Uzman / profesyonel",IF(O22="G20","Kıdemli uzman / yönetici",IF(O22="G21","Fonksiyon liderliği","Stratejik / üst yönetim"))))))</f>
        <v/>
      </c>
      <c r="Q22" s="69"/>
    </row>
    <row r="23" spans="1:17" x14ac:dyDescent="0.25">
      <c r="A23" s="69"/>
      <c r="B23" s="69"/>
      <c r="C23" s="69"/>
      <c r="D23" s="69"/>
      <c r="E23" s="69"/>
      <c r="F23" s="69"/>
      <c r="G23" s="69"/>
      <c r="H23" s="101" t="str">
        <f t="shared" si="0"/>
        <v/>
      </c>
      <c r="I23" s="101" t="str">
        <f t="shared" si="1"/>
        <v/>
      </c>
      <c r="J23" s="101" t="str">
        <f t="shared" si="2"/>
        <v/>
      </c>
      <c r="K23" s="101" t="str">
        <f t="shared" si="3"/>
        <v/>
      </c>
      <c r="L23" s="101" t="str">
        <f t="shared" si="4"/>
        <v/>
      </c>
      <c r="M23" s="101" t="str">
        <f t="shared" si="5"/>
        <v/>
      </c>
      <c r="N23" s="123" t="str">
        <f>IF(A23="","",ROUND((H23*'Ayarlar ve Listeler'!$I$5+I23*'Ayarlar ve Listeler'!$I$6+J23*'Ayarlar ve Listeler'!$I$7+K23*'Ayarlar ve Listeler'!$I$8+L23*'Ayarlar ve Listeler'!$I$9+M23*'Ayarlar ve Listeler'!$I$10)*100,1))</f>
        <v/>
      </c>
      <c r="O23" s="108" t="str">
        <f>IF(N23="","",IF(N23&gt;='Ayarlar ve Listeler'!$M$10,"G23",IF(N23&gt;='Ayarlar ve Listeler'!$M$9,"G22",IF(N23&gt;='Ayarlar ve Listeler'!$M$8,"G21",IF(N23&gt;='Ayarlar ve Listeler'!$M$7,"G20",IF(N23&gt;='Ayarlar ve Listeler'!$M$6,"G19","G18"))))))</f>
        <v/>
      </c>
      <c r="P23" s="108" t="str">
        <f>IF(O23="","",IF(O23="G18","Operasyonel / destek",IF(O23="G19","Nitelikli operasyon",IF(O23="G20","Uzman / profesyonel",IF(O23="G21","Kıdemli uzman / yönetici",IF(O23="G22","Fonksiyon liderliği","Stratejik / üst yönetim"))))))</f>
        <v/>
      </c>
      <c r="Q23" s="69"/>
    </row>
    <row r="24" spans="1:17" x14ac:dyDescent="0.25">
      <c r="A24" s="69"/>
      <c r="B24" s="69"/>
      <c r="C24" s="69"/>
      <c r="D24" s="69"/>
      <c r="E24" s="69"/>
      <c r="F24" s="69"/>
      <c r="G24" s="69"/>
      <c r="H24" s="101" t="str">
        <f t="shared" si="0"/>
        <v/>
      </c>
      <c r="I24" s="101" t="str">
        <f t="shared" si="1"/>
        <v/>
      </c>
      <c r="J24" s="101" t="str">
        <f t="shared" si="2"/>
        <v/>
      </c>
      <c r="K24" s="101" t="str">
        <f t="shared" si="3"/>
        <v/>
      </c>
      <c r="L24" s="101" t="str">
        <f t="shared" si="4"/>
        <v/>
      </c>
      <c r="M24" s="101" t="str">
        <f t="shared" si="5"/>
        <v/>
      </c>
      <c r="N24" s="123" t="str">
        <f>IF(A24="","",ROUND((H24*'Ayarlar ve Listeler'!$I$5+I24*'Ayarlar ve Listeler'!$I$6+J24*'Ayarlar ve Listeler'!$I$7+K24*'Ayarlar ve Listeler'!$I$8+L24*'Ayarlar ve Listeler'!$I$9+M24*'Ayarlar ve Listeler'!$I$10)*100,1))</f>
        <v/>
      </c>
      <c r="O24" s="108" t="str">
        <f>IF(N24="","",IF(N24&gt;='Ayarlar ve Listeler'!$M$10,"G24",IF(N24&gt;='Ayarlar ve Listeler'!$M$9,"G23",IF(N24&gt;='Ayarlar ve Listeler'!$M$8,"G22",IF(N24&gt;='Ayarlar ve Listeler'!$M$7,"G21",IF(N24&gt;='Ayarlar ve Listeler'!$M$6,"G20","G19"))))))</f>
        <v/>
      </c>
      <c r="P24" s="108" t="str">
        <f>IF(O24="","",IF(O24="G19","Operasyonel / destek",IF(O24="G20","Nitelikli operasyon",IF(O24="G21","Uzman / profesyonel",IF(O24="G22","Kıdemli uzman / yönetici",IF(O24="G23","Fonksiyon liderliği","Stratejik / üst yönetim"))))))</f>
        <v/>
      </c>
      <c r="Q24" s="69"/>
    </row>
    <row r="25" spans="1:17" x14ac:dyDescent="0.25">
      <c r="A25" s="69"/>
      <c r="B25" s="69"/>
      <c r="C25" s="69"/>
      <c r="D25" s="69"/>
      <c r="E25" s="69"/>
      <c r="F25" s="69"/>
      <c r="G25" s="69"/>
      <c r="H25" s="101" t="str">
        <f t="shared" si="0"/>
        <v/>
      </c>
      <c r="I25" s="101" t="str">
        <f t="shared" si="1"/>
        <v/>
      </c>
      <c r="J25" s="101" t="str">
        <f t="shared" si="2"/>
        <v/>
      </c>
      <c r="K25" s="101" t="str">
        <f t="shared" si="3"/>
        <v/>
      </c>
      <c r="L25" s="101" t="str">
        <f t="shared" si="4"/>
        <v/>
      </c>
      <c r="M25" s="101" t="str">
        <f t="shared" si="5"/>
        <v/>
      </c>
      <c r="N25" s="123" t="str">
        <f>IF(A25="","",ROUND((H25*'Ayarlar ve Listeler'!$I$5+I25*'Ayarlar ve Listeler'!$I$6+J25*'Ayarlar ve Listeler'!$I$7+K25*'Ayarlar ve Listeler'!$I$8+L25*'Ayarlar ve Listeler'!$I$9+M25*'Ayarlar ve Listeler'!$I$10)*100,1))</f>
        <v/>
      </c>
      <c r="O25" s="108" t="str">
        <f>IF(N25="","",IF(N25&gt;='Ayarlar ve Listeler'!$M$10,"G25",IF(N25&gt;='Ayarlar ve Listeler'!$M$9,"G24",IF(N25&gt;='Ayarlar ve Listeler'!$M$8,"G23",IF(N25&gt;='Ayarlar ve Listeler'!$M$7,"G22",IF(N25&gt;='Ayarlar ve Listeler'!$M$6,"G21","G20"))))))</f>
        <v/>
      </c>
      <c r="P25" s="108" t="str">
        <f>IF(O25="","",IF(O25="G20","Operasyonel / destek",IF(O25="G21","Nitelikli operasyon",IF(O25="G22","Uzman / profesyonel",IF(O25="G23","Kıdemli uzman / yönetici",IF(O25="G24","Fonksiyon liderliği","Stratejik / üst yönetim"))))))</f>
        <v/>
      </c>
      <c r="Q25" s="69"/>
    </row>
    <row r="26" spans="1:17" x14ac:dyDescent="0.25">
      <c r="A26" s="69"/>
      <c r="B26" s="69"/>
      <c r="C26" s="69"/>
      <c r="D26" s="69"/>
      <c r="E26" s="69"/>
      <c r="F26" s="69"/>
      <c r="G26" s="69"/>
      <c r="H26" s="101" t="str">
        <f t="shared" si="0"/>
        <v/>
      </c>
      <c r="I26" s="101" t="str">
        <f t="shared" si="1"/>
        <v/>
      </c>
      <c r="J26" s="101" t="str">
        <f t="shared" si="2"/>
        <v/>
      </c>
      <c r="K26" s="101" t="str">
        <f t="shared" si="3"/>
        <v/>
      </c>
      <c r="L26" s="101" t="str">
        <f t="shared" si="4"/>
        <v/>
      </c>
      <c r="M26" s="101" t="str">
        <f t="shared" si="5"/>
        <v/>
      </c>
      <c r="N26" s="123" t="str">
        <f>IF(A26="","",ROUND((H26*'Ayarlar ve Listeler'!$I$5+I26*'Ayarlar ve Listeler'!$I$6+J26*'Ayarlar ve Listeler'!$I$7+K26*'Ayarlar ve Listeler'!$I$8+L26*'Ayarlar ve Listeler'!$I$9+M26*'Ayarlar ve Listeler'!$I$10)*100,1))</f>
        <v/>
      </c>
      <c r="O26" s="108" t="str">
        <f>IF(N26="","",IF(N26&gt;='Ayarlar ve Listeler'!$M$10,"G26",IF(N26&gt;='Ayarlar ve Listeler'!$M$9,"G25",IF(N26&gt;='Ayarlar ve Listeler'!$M$8,"G24",IF(N26&gt;='Ayarlar ve Listeler'!$M$7,"G23",IF(N26&gt;='Ayarlar ve Listeler'!$M$6,"G22","G21"))))))</f>
        <v/>
      </c>
      <c r="P26" s="108" t="str">
        <f>IF(O26="","",IF(O26="G21","Operasyonel / destek",IF(O26="G22","Nitelikli operasyon",IF(O26="G23","Uzman / profesyonel",IF(O26="G24","Kıdemli uzman / yönetici",IF(O26="G25","Fonksiyon liderliği","Stratejik / üst yönetim"))))))</f>
        <v/>
      </c>
      <c r="Q26" s="69"/>
    </row>
    <row r="27" spans="1:17" x14ac:dyDescent="0.25">
      <c r="A27" s="69"/>
      <c r="B27" s="69"/>
      <c r="C27" s="69"/>
      <c r="D27" s="69"/>
      <c r="E27" s="69"/>
      <c r="F27" s="69"/>
      <c r="G27" s="69"/>
      <c r="H27" s="101" t="str">
        <f t="shared" si="0"/>
        <v/>
      </c>
      <c r="I27" s="101" t="str">
        <f t="shared" si="1"/>
        <v/>
      </c>
      <c r="J27" s="101" t="str">
        <f t="shared" si="2"/>
        <v/>
      </c>
      <c r="K27" s="101" t="str">
        <f t="shared" si="3"/>
        <v/>
      </c>
      <c r="L27" s="101" t="str">
        <f t="shared" si="4"/>
        <v/>
      </c>
      <c r="M27" s="101" t="str">
        <f t="shared" si="5"/>
        <v/>
      </c>
      <c r="N27" s="123" t="str">
        <f>IF(A27="","",ROUND((H27*'Ayarlar ve Listeler'!$I$5+I27*'Ayarlar ve Listeler'!$I$6+J27*'Ayarlar ve Listeler'!$I$7+K27*'Ayarlar ve Listeler'!$I$8+L27*'Ayarlar ve Listeler'!$I$9+M27*'Ayarlar ve Listeler'!$I$10)*100,1))</f>
        <v/>
      </c>
      <c r="O27" s="108" t="str">
        <f>IF(N27="","",IF(N27&gt;='Ayarlar ve Listeler'!$M$10,"G27",IF(N27&gt;='Ayarlar ve Listeler'!$M$9,"G26",IF(N27&gt;='Ayarlar ve Listeler'!$M$8,"G25",IF(N27&gt;='Ayarlar ve Listeler'!$M$7,"G24",IF(N27&gt;='Ayarlar ve Listeler'!$M$6,"G23","G22"))))))</f>
        <v/>
      </c>
      <c r="P27" s="108" t="str">
        <f>IF(O27="","",IF(O27="G22","Operasyonel / destek",IF(O27="G23","Nitelikli operasyon",IF(O27="G24","Uzman / profesyonel",IF(O27="G25","Kıdemli uzman / yönetici",IF(O27="G26","Fonksiyon liderliği","Stratejik / üst yönetim"))))))</f>
        <v/>
      </c>
      <c r="Q27" s="69"/>
    </row>
    <row r="28" spans="1:17" x14ac:dyDescent="0.25">
      <c r="A28" s="69"/>
      <c r="B28" s="69"/>
      <c r="C28" s="69"/>
      <c r="D28" s="69"/>
      <c r="E28" s="69"/>
      <c r="F28" s="69"/>
      <c r="G28" s="69"/>
      <c r="H28" s="101" t="str">
        <f t="shared" si="0"/>
        <v/>
      </c>
      <c r="I28" s="101" t="str">
        <f t="shared" si="1"/>
        <v/>
      </c>
      <c r="J28" s="101" t="str">
        <f t="shared" si="2"/>
        <v/>
      </c>
      <c r="K28" s="101" t="str">
        <f t="shared" si="3"/>
        <v/>
      </c>
      <c r="L28" s="101" t="str">
        <f t="shared" si="4"/>
        <v/>
      </c>
      <c r="M28" s="101" t="str">
        <f t="shared" si="5"/>
        <v/>
      </c>
      <c r="N28" s="123" t="str">
        <f>IF(A28="","",ROUND((H28*'Ayarlar ve Listeler'!$I$5+I28*'Ayarlar ve Listeler'!$I$6+J28*'Ayarlar ve Listeler'!$I$7+K28*'Ayarlar ve Listeler'!$I$8+L28*'Ayarlar ve Listeler'!$I$9+M28*'Ayarlar ve Listeler'!$I$10)*100,1))</f>
        <v/>
      </c>
      <c r="O28" s="108" t="str">
        <f>IF(N28="","",IF(N28&gt;='Ayarlar ve Listeler'!$M$10,"G28",IF(N28&gt;='Ayarlar ve Listeler'!$M$9,"G27",IF(N28&gt;='Ayarlar ve Listeler'!$M$8,"G26",IF(N28&gt;='Ayarlar ve Listeler'!$M$7,"G25",IF(N28&gt;='Ayarlar ve Listeler'!$M$6,"G24","G23"))))))</f>
        <v/>
      </c>
      <c r="P28" s="108" t="str">
        <f>IF(O28="","",IF(O28="G23","Operasyonel / destek",IF(O28="G24","Nitelikli operasyon",IF(O28="G25","Uzman / profesyonel",IF(O28="G26","Kıdemli uzman / yönetici",IF(O28="G27","Fonksiyon liderliği","Stratejik / üst yönetim"))))))</f>
        <v/>
      </c>
      <c r="Q28" s="69"/>
    </row>
    <row r="29" spans="1:17" x14ac:dyDescent="0.25">
      <c r="A29" s="69"/>
      <c r="B29" s="69"/>
      <c r="C29" s="69"/>
      <c r="D29" s="69"/>
      <c r="E29" s="69"/>
      <c r="F29" s="69"/>
      <c r="G29" s="69"/>
      <c r="H29" s="101" t="str">
        <f t="shared" si="0"/>
        <v/>
      </c>
      <c r="I29" s="101" t="str">
        <f t="shared" si="1"/>
        <v/>
      </c>
      <c r="J29" s="101" t="str">
        <f t="shared" si="2"/>
        <v/>
      </c>
      <c r="K29" s="101" t="str">
        <f t="shared" si="3"/>
        <v/>
      </c>
      <c r="L29" s="101" t="str">
        <f t="shared" si="4"/>
        <v/>
      </c>
      <c r="M29" s="101" t="str">
        <f t="shared" si="5"/>
        <v/>
      </c>
      <c r="N29" s="123" t="str">
        <f>IF(A29="","",ROUND((H29*'Ayarlar ve Listeler'!$I$5+I29*'Ayarlar ve Listeler'!$I$6+J29*'Ayarlar ve Listeler'!$I$7+K29*'Ayarlar ve Listeler'!$I$8+L29*'Ayarlar ve Listeler'!$I$9+M29*'Ayarlar ve Listeler'!$I$10)*100,1))</f>
        <v/>
      </c>
      <c r="O29" s="108" t="str">
        <f>IF(N29="","",IF(N29&gt;='Ayarlar ve Listeler'!$M$10,"G29",IF(N29&gt;='Ayarlar ve Listeler'!$M$9,"G28",IF(N29&gt;='Ayarlar ve Listeler'!$M$8,"G27",IF(N29&gt;='Ayarlar ve Listeler'!$M$7,"G26",IF(N29&gt;='Ayarlar ve Listeler'!$M$6,"G25","G24"))))))</f>
        <v/>
      </c>
      <c r="P29" s="108" t="str">
        <f>IF(O29="","",IF(O29="G24","Operasyonel / destek",IF(O29="G25","Nitelikli operasyon",IF(O29="G26","Uzman / profesyonel",IF(O29="G27","Kıdemli uzman / yönetici",IF(O29="G28","Fonksiyon liderliği","Stratejik / üst yönetim"))))))</f>
        <v/>
      </c>
      <c r="Q29" s="69"/>
    </row>
    <row r="30" spans="1:17" x14ac:dyDescent="0.25">
      <c r="A30" s="69"/>
      <c r="B30" s="69"/>
      <c r="C30" s="69"/>
      <c r="D30" s="69"/>
      <c r="E30" s="69"/>
      <c r="F30" s="69"/>
      <c r="G30" s="69"/>
      <c r="H30" s="101" t="str">
        <f t="shared" si="0"/>
        <v/>
      </c>
      <c r="I30" s="101" t="str">
        <f t="shared" si="1"/>
        <v/>
      </c>
      <c r="J30" s="101" t="str">
        <f t="shared" si="2"/>
        <v/>
      </c>
      <c r="K30" s="101" t="str">
        <f t="shared" si="3"/>
        <v/>
      </c>
      <c r="L30" s="101" t="str">
        <f t="shared" si="4"/>
        <v/>
      </c>
      <c r="M30" s="101" t="str">
        <f t="shared" si="5"/>
        <v/>
      </c>
      <c r="N30" s="123" t="str">
        <f>IF(A30="","",ROUND((H30*'Ayarlar ve Listeler'!$I$5+I30*'Ayarlar ve Listeler'!$I$6+J30*'Ayarlar ve Listeler'!$I$7+K30*'Ayarlar ve Listeler'!$I$8+L30*'Ayarlar ve Listeler'!$I$9+M30*'Ayarlar ve Listeler'!$I$10)*100,1))</f>
        <v/>
      </c>
      <c r="O30" s="108" t="str">
        <f>IF(N30="","",IF(N30&gt;='Ayarlar ve Listeler'!$M$10,"G30",IF(N30&gt;='Ayarlar ve Listeler'!$M$9,"G29",IF(N30&gt;='Ayarlar ve Listeler'!$M$8,"G28",IF(N30&gt;='Ayarlar ve Listeler'!$M$7,"G27",IF(N30&gt;='Ayarlar ve Listeler'!$M$6,"G26","G25"))))))</f>
        <v/>
      </c>
      <c r="P30" s="108" t="str">
        <f>IF(O30="","",IF(O30="G25","Operasyonel / destek",IF(O30="G26","Nitelikli operasyon",IF(O30="G27","Uzman / profesyonel",IF(O30="G28","Kıdemli uzman / yönetici",IF(O30="G29","Fonksiyon liderliği","Stratejik / üst yönetim"))))))</f>
        <v/>
      </c>
      <c r="Q30" s="69"/>
    </row>
    <row r="31" spans="1:17" x14ac:dyDescent="0.25">
      <c r="A31" s="69"/>
      <c r="B31" s="69"/>
      <c r="C31" s="69"/>
      <c r="D31" s="69"/>
      <c r="E31" s="69"/>
      <c r="F31" s="69"/>
      <c r="G31" s="69"/>
      <c r="H31" s="101" t="str">
        <f t="shared" si="0"/>
        <v/>
      </c>
      <c r="I31" s="101" t="str">
        <f t="shared" si="1"/>
        <v/>
      </c>
      <c r="J31" s="101" t="str">
        <f t="shared" si="2"/>
        <v/>
      </c>
      <c r="K31" s="101" t="str">
        <f t="shared" si="3"/>
        <v/>
      </c>
      <c r="L31" s="101" t="str">
        <f t="shared" si="4"/>
        <v/>
      </c>
      <c r="M31" s="101" t="str">
        <f t="shared" si="5"/>
        <v/>
      </c>
      <c r="N31" s="123" t="str">
        <f>IF(A31="","",ROUND((H31*'Ayarlar ve Listeler'!$I$5+I31*'Ayarlar ve Listeler'!$I$6+J31*'Ayarlar ve Listeler'!$I$7+K31*'Ayarlar ve Listeler'!$I$8+L31*'Ayarlar ve Listeler'!$I$9+M31*'Ayarlar ve Listeler'!$I$10)*100,1))</f>
        <v/>
      </c>
      <c r="O31" s="108" t="str">
        <f>IF(N31="","",IF(N31&gt;='Ayarlar ve Listeler'!$M$10,"G31",IF(N31&gt;='Ayarlar ve Listeler'!$M$9,"G30",IF(N31&gt;='Ayarlar ve Listeler'!$M$8,"G29",IF(N31&gt;='Ayarlar ve Listeler'!$M$7,"G28",IF(N31&gt;='Ayarlar ve Listeler'!$M$6,"G27","G26"))))))</f>
        <v/>
      </c>
      <c r="P31" s="108" t="str">
        <f>IF(O31="","",IF(O31="G26","Operasyonel / destek",IF(O31="G27","Nitelikli operasyon",IF(O31="G28","Uzman / profesyonel",IF(O31="G29","Kıdemli uzman / yönetici",IF(O31="G30","Fonksiyon liderliği","Stratejik / üst yönetim"))))))</f>
        <v/>
      </c>
      <c r="Q31" s="69"/>
    </row>
    <row r="32" spans="1:17" x14ac:dyDescent="0.25">
      <c r="A32" s="69"/>
      <c r="B32" s="69"/>
      <c r="C32" s="69"/>
      <c r="D32" s="69"/>
      <c r="E32" s="69"/>
      <c r="F32" s="69"/>
      <c r="G32" s="69"/>
      <c r="H32" s="101" t="str">
        <f t="shared" si="0"/>
        <v/>
      </c>
      <c r="I32" s="101" t="str">
        <f t="shared" si="1"/>
        <v/>
      </c>
      <c r="J32" s="101" t="str">
        <f t="shared" si="2"/>
        <v/>
      </c>
      <c r="K32" s="101" t="str">
        <f t="shared" si="3"/>
        <v/>
      </c>
      <c r="L32" s="101" t="str">
        <f t="shared" si="4"/>
        <v/>
      </c>
      <c r="M32" s="101" t="str">
        <f t="shared" si="5"/>
        <v/>
      </c>
      <c r="N32" s="123" t="str">
        <f>IF(A32="","",ROUND((H32*'Ayarlar ve Listeler'!$I$5+I32*'Ayarlar ve Listeler'!$I$6+J32*'Ayarlar ve Listeler'!$I$7+K32*'Ayarlar ve Listeler'!$I$8+L32*'Ayarlar ve Listeler'!$I$9+M32*'Ayarlar ve Listeler'!$I$10)*100,1))</f>
        <v/>
      </c>
      <c r="O32" s="108" t="str">
        <f>IF(N32="","",IF(N32&gt;='Ayarlar ve Listeler'!$M$10,"G32",IF(N32&gt;='Ayarlar ve Listeler'!$M$9,"G31",IF(N32&gt;='Ayarlar ve Listeler'!$M$8,"G30",IF(N32&gt;='Ayarlar ve Listeler'!$M$7,"G29",IF(N32&gt;='Ayarlar ve Listeler'!$M$6,"G28","G27"))))))</f>
        <v/>
      </c>
      <c r="P32" s="108" t="str">
        <f>IF(O32="","",IF(O32="G27","Operasyonel / destek",IF(O32="G28","Nitelikli operasyon",IF(O32="G29","Uzman / profesyonel",IF(O32="G30","Kıdemli uzman / yönetici",IF(O32="G31","Fonksiyon liderliği","Stratejik / üst yönetim"))))))</f>
        <v/>
      </c>
      <c r="Q32" s="69"/>
    </row>
    <row r="33" spans="1:17" x14ac:dyDescent="0.25">
      <c r="A33" s="69"/>
      <c r="B33" s="69"/>
      <c r="C33" s="69"/>
      <c r="D33" s="69"/>
      <c r="E33" s="69"/>
      <c r="F33" s="69"/>
      <c r="G33" s="69"/>
      <c r="H33" s="101" t="str">
        <f t="shared" si="0"/>
        <v/>
      </c>
      <c r="I33" s="101" t="str">
        <f t="shared" si="1"/>
        <v/>
      </c>
      <c r="J33" s="101" t="str">
        <f t="shared" si="2"/>
        <v/>
      </c>
      <c r="K33" s="101" t="str">
        <f t="shared" si="3"/>
        <v/>
      </c>
      <c r="L33" s="101" t="str">
        <f t="shared" si="4"/>
        <v/>
      </c>
      <c r="M33" s="101" t="str">
        <f t="shared" si="5"/>
        <v/>
      </c>
      <c r="N33" s="123" t="str">
        <f>IF(A33="","",ROUND((H33*'Ayarlar ve Listeler'!$I$5+I33*'Ayarlar ve Listeler'!$I$6+J33*'Ayarlar ve Listeler'!$I$7+K33*'Ayarlar ve Listeler'!$I$8+L33*'Ayarlar ve Listeler'!$I$9+M33*'Ayarlar ve Listeler'!$I$10)*100,1))</f>
        <v/>
      </c>
      <c r="O33" s="108" t="str">
        <f>IF(N33="","",IF(N33&gt;='Ayarlar ve Listeler'!$M$10,"G33",IF(N33&gt;='Ayarlar ve Listeler'!$M$9,"G32",IF(N33&gt;='Ayarlar ve Listeler'!$M$8,"G31",IF(N33&gt;='Ayarlar ve Listeler'!$M$7,"G30",IF(N33&gt;='Ayarlar ve Listeler'!$M$6,"G29","G28"))))))</f>
        <v/>
      </c>
      <c r="P33" s="108" t="str">
        <f>IF(O33="","",IF(O33="G28","Operasyonel / destek",IF(O33="G29","Nitelikli operasyon",IF(O33="G30","Uzman / profesyonel",IF(O33="G31","Kıdemli uzman / yönetici",IF(O33="G32","Fonksiyon liderliği","Stratejik / üst yönetim"))))))</f>
        <v/>
      </c>
      <c r="Q33" s="69"/>
    </row>
    <row r="34" spans="1:17" x14ac:dyDescent="0.25">
      <c r="A34" s="69"/>
      <c r="B34" s="69"/>
      <c r="C34" s="69"/>
      <c r="D34" s="69"/>
      <c r="E34" s="69"/>
      <c r="F34" s="69"/>
      <c r="G34" s="69"/>
      <c r="H34" s="101" t="str">
        <f t="shared" si="0"/>
        <v/>
      </c>
      <c r="I34" s="101" t="str">
        <f t="shared" si="1"/>
        <v/>
      </c>
      <c r="J34" s="101" t="str">
        <f t="shared" si="2"/>
        <v/>
      </c>
      <c r="K34" s="101" t="str">
        <f t="shared" si="3"/>
        <v/>
      </c>
      <c r="L34" s="101" t="str">
        <f t="shared" si="4"/>
        <v/>
      </c>
      <c r="M34" s="101" t="str">
        <f t="shared" si="5"/>
        <v/>
      </c>
      <c r="N34" s="123" t="str">
        <f>IF(A34="","",ROUND((H34*'Ayarlar ve Listeler'!$I$5+I34*'Ayarlar ve Listeler'!$I$6+J34*'Ayarlar ve Listeler'!$I$7+K34*'Ayarlar ve Listeler'!$I$8+L34*'Ayarlar ve Listeler'!$I$9+M34*'Ayarlar ve Listeler'!$I$10)*100,1))</f>
        <v/>
      </c>
      <c r="O34" s="108" t="str">
        <f>IF(N34="","",IF(N34&gt;='Ayarlar ve Listeler'!$M$10,"G34",IF(N34&gt;='Ayarlar ve Listeler'!$M$9,"G33",IF(N34&gt;='Ayarlar ve Listeler'!$M$8,"G32",IF(N34&gt;='Ayarlar ve Listeler'!$M$7,"G31",IF(N34&gt;='Ayarlar ve Listeler'!$M$6,"G30","G29"))))))</f>
        <v/>
      </c>
      <c r="P34" s="108" t="str">
        <f>IF(O34="","",IF(O34="G29","Operasyonel / destek",IF(O34="G30","Nitelikli operasyon",IF(O34="G31","Uzman / profesyonel",IF(O34="G32","Kıdemli uzman / yönetici",IF(O34="G33","Fonksiyon liderliği","Stratejik / üst yönetim"))))))</f>
        <v/>
      </c>
      <c r="Q34" s="69"/>
    </row>
    <row r="35" spans="1:17" x14ac:dyDescent="0.25">
      <c r="A35" s="69"/>
      <c r="B35" s="69"/>
      <c r="C35" s="69"/>
      <c r="D35" s="69"/>
      <c r="E35" s="69"/>
      <c r="F35" s="69"/>
      <c r="G35" s="69"/>
      <c r="H35" s="101" t="str">
        <f t="shared" si="0"/>
        <v/>
      </c>
      <c r="I35" s="101" t="str">
        <f t="shared" si="1"/>
        <v/>
      </c>
      <c r="J35" s="101" t="str">
        <f t="shared" si="2"/>
        <v/>
      </c>
      <c r="K35" s="101" t="str">
        <f t="shared" si="3"/>
        <v/>
      </c>
      <c r="L35" s="101" t="str">
        <f t="shared" si="4"/>
        <v/>
      </c>
      <c r="M35" s="101" t="str">
        <f t="shared" si="5"/>
        <v/>
      </c>
      <c r="N35" s="123" t="str">
        <f>IF(A35="","",ROUND((H35*'Ayarlar ve Listeler'!$I$5+I35*'Ayarlar ve Listeler'!$I$6+J35*'Ayarlar ve Listeler'!$I$7+K35*'Ayarlar ve Listeler'!$I$8+L35*'Ayarlar ve Listeler'!$I$9+M35*'Ayarlar ve Listeler'!$I$10)*100,1))</f>
        <v/>
      </c>
      <c r="O35" s="108" t="str">
        <f>IF(N35="","",IF(N35&gt;='Ayarlar ve Listeler'!$M$10,"G35",IF(N35&gt;='Ayarlar ve Listeler'!$M$9,"G34",IF(N35&gt;='Ayarlar ve Listeler'!$M$8,"G33",IF(N35&gt;='Ayarlar ve Listeler'!$M$7,"G32",IF(N35&gt;='Ayarlar ve Listeler'!$M$6,"G31","G30"))))))</f>
        <v/>
      </c>
      <c r="P35" s="108" t="str">
        <f>IF(O35="","",IF(O35="G30","Operasyonel / destek",IF(O35="G31","Nitelikli operasyon",IF(O35="G32","Uzman / profesyonel",IF(O35="G33","Kıdemli uzman / yönetici",IF(O35="G34","Fonksiyon liderliği","Stratejik / üst yönetim"))))))</f>
        <v/>
      </c>
      <c r="Q35" s="69"/>
    </row>
    <row r="36" spans="1:17" x14ac:dyDescent="0.25">
      <c r="A36" s="69"/>
      <c r="B36" s="69"/>
      <c r="C36" s="69"/>
      <c r="D36" s="69"/>
      <c r="E36" s="69"/>
      <c r="F36" s="69"/>
      <c r="G36" s="69"/>
      <c r="H36" s="101" t="str">
        <f t="shared" si="0"/>
        <v/>
      </c>
      <c r="I36" s="101" t="str">
        <f t="shared" si="1"/>
        <v/>
      </c>
      <c r="J36" s="101" t="str">
        <f t="shared" si="2"/>
        <v/>
      </c>
      <c r="K36" s="101" t="str">
        <f t="shared" si="3"/>
        <v/>
      </c>
      <c r="L36" s="101" t="str">
        <f t="shared" si="4"/>
        <v/>
      </c>
      <c r="M36" s="101" t="str">
        <f t="shared" si="5"/>
        <v/>
      </c>
      <c r="N36" s="123" t="str">
        <f>IF(A36="","",ROUND((H36*'Ayarlar ve Listeler'!$I$5+I36*'Ayarlar ve Listeler'!$I$6+J36*'Ayarlar ve Listeler'!$I$7+K36*'Ayarlar ve Listeler'!$I$8+L36*'Ayarlar ve Listeler'!$I$9+M36*'Ayarlar ve Listeler'!$I$10)*100,1))</f>
        <v/>
      </c>
      <c r="O36" s="108" t="str">
        <f>IF(N36="","",IF(N36&gt;='Ayarlar ve Listeler'!$M$10,"G36",IF(N36&gt;='Ayarlar ve Listeler'!$M$9,"G35",IF(N36&gt;='Ayarlar ve Listeler'!$M$8,"G34",IF(N36&gt;='Ayarlar ve Listeler'!$M$7,"G33",IF(N36&gt;='Ayarlar ve Listeler'!$M$6,"G32","G31"))))))</f>
        <v/>
      </c>
      <c r="P36" s="108" t="str">
        <f>IF(O36="","",IF(O36="G31","Operasyonel / destek",IF(O36="G32","Nitelikli operasyon",IF(O36="G33","Uzman / profesyonel",IF(O36="G34","Kıdemli uzman / yönetici",IF(O36="G35","Fonksiyon liderliği","Stratejik / üst yönetim"))))))</f>
        <v/>
      </c>
      <c r="Q36" s="69"/>
    </row>
    <row r="37" spans="1:17" x14ac:dyDescent="0.25">
      <c r="A37" s="69"/>
      <c r="B37" s="69"/>
      <c r="C37" s="69"/>
      <c r="D37" s="69"/>
      <c r="E37" s="69"/>
      <c r="F37" s="69"/>
      <c r="G37" s="69"/>
      <c r="H37" s="101" t="str">
        <f t="shared" si="0"/>
        <v/>
      </c>
      <c r="I37" s="101" t="str">
        <f t="shared" si="1"/>
        <v/>
      </c>
      <c r="J37" s="101" t="str">
        <f t="shared" si="2"/>
        <v/>
      </c>
      <c r="K37" s="101" t="str">
        <f t="shared" si="3"/>
        <v/>
      </c>
      <c r="L37" s="101" t="str">
        <f t="shared" si="4"/>
        <v/>
      </c>
      <c r="M37" s="101" t="str">
        <f t="shared" si="5"/>
        <v/>
      </c>
      <c r="N37" s="123" t="str">
        <f>IF(A37="","",ROUND((H37*'Ayarlar ve Listeler'!$I$5+I37*'Ayarlar ve Listeler'!$I$6+J37*'Ayarlar ve Listeler'!$I$7+K37*'Ayarlar ve Listeler'!$I$8+L37*'Ayarlar ve Listeler'!$I$9+M37*'Ayarlar ve Listeler'!$I$10)*100,1))</f>
        <v/>
      </c>
      <c r="O37" s="108" t="str">
        <f>IF(N37="","",IF(N37&gt;='Ayarlar ve Listeler'!$M$10,"G37",IF(N37&gt;='Ayarlar ve Listeler'!$M$9,"G36",IF(N37&gt;='Ayarlar ve Listeler'!$M$8,"G35",IF(N37&gt;='Ayarlar ve Listeler'!$M$7,"G34",IF(N37&gt;='Ayarlar ve Listeler'!$M$6,"G33","G32"))))))</f>
        <v/>
      </c>
      <c r="P37" s="108" t="str">
        <f>IF(O37="","",IF(O37="G32","Operasyonel / destek",IF(O37="G33","Nitelikli operasyon",IF(O37="G34","Uzman / profesyonel",IF(O37="G35","Kıdemli uzman / yönetici",IF(O37="G36","Fonksiyon liderliği","Stratejik / üst yönetim"))))))</f>
        <v/>
      </c>
      <c r="Q37" s="69"/>
    </row>
    <row r="38" spans="1:17" x14ac:dyDescent="0.25">
      <c r="A38" s="69"/>
      <c r="B38" s="69"/>
      <c r="C38" s="69"/>
      <c r="D38" s="69"/>
      <c r="E38" s="69"/>
      <c r="F38" s="69"/>
      <c r="G38" s="69"/>
      <c r="H38" s="101" t="str">
        <f t="shared" ref="H38:H69" si="6">IF(B38="","",B38/4)</f>
        <v/>
      </c>
      <c r="I38" s="101" t="str">
        <f t="shared" ref="I38:I69" si="7">IF(C38="","",C38/3)</f>
        <v/>
      </c>
      <c r="J38" s="101" t="str">
        <f t="shared" ref="J38:J69" si="8">IF(D38="","",D38/4)</f>
        <v/>
      </c>
      <c r="K38" s="101" t="str">
        <f t="shared" ref="K38:K69" si="9">IF(E38="","",E38/3)</f>
        <v/>
      </c>
      <c r="L38" s="101" t="str">
        <f t="shared" ref="L38:L69" si="10">IF(F38="","",F38/5)</f>
        <v/>
      </c>
      <c r="M38" s="101" t="str">
        <f t="shared" ref="M38:M69" si="11">IF(G38="","",G38/5)</f>
        <v/>
      </c>
      <c r="N38" s="123" t="str">
        <f>IF(A38="","",ROUND((H38*'Ayarlar ve Listeler'!$I$5+I38*'Ayarlar ve Listeler'!$I$6+J38*'Ayarlar ve Listeler'!$I$7+K38*'Ayarlar ve Listeler'!$I$8+L38*'Ayarlar ve Listeler'!$I$9+M38*'Ayarlar ve Listeler'!$I$10)*100,1))</f>
        <v/>
      </c>
      <c r="O38" s="108" t="str">
        <f>IF(N38="","",IF(N38&gt;='Ayarlar ve Listeler'!$M$10,"G38",IF(N38&gt;='Ayarlar ve Listeler'!$M$9,"G37",IF(N38&gt;='Ayarlar ve Listeler'!$M$8,"G36",IF(N38&gt;='Ayarlar ve Listeler'!$M$7,"G35",IF(N38&gt;='Ayarlar ve Listeler'!$M$6,"G34","G33"))))))</f>
        <v/>
      </c>
      <c r="P38" s="108" t="str">
        <f>IF(O38="","",IF(O38="G33","Operasyonel / destek",IF(O38="G34","Nitelikli operasyon",IF(O38="G35","Uzman / profesyonel",IF(O38="G36","Kıdemli uzman / yönetici",IF(O38="G37","Fonksiyon liderliği","Stratejik / üst yönetim"))))))</f>
        <v/>
      </c>
      <c r="Q38" s="69"/>
    </row>
    <row r="39" spans="1:17" x14ac:dyDescent="0.25">
      <c r="A39" s="69"/>
      <c r="B39" s="69"/>
      <c r="C39" s="69"/>
      <c r="D39" s="69"/>
      <c r="E39" s="69"/>
      <c r="F39" s="69"/>
      <c r="G39" s="69"/>
      <c r="H39" s="101" t="str">
        <f t="shared" si="6"/>
        <v/>
      </c>
      <c r="I39" s="101" t="str">
        <f t="shared" si="7"/>
        <v/>
      </c>
      <c r="J39" s="101" t="str">
        <f t="shared" si="8"/>
        <v/>
      </c>
      <c r="K39" s="101" t="str">
        <f t="shared" si="9"/>
        <v/>
      </c>
      <c r="L39" s="101" t="str">
        <f t="shared" si="10"/>
        <v/>
      </c>
      <c r="M39" s="101" t="str">
        <f t="shared" si="11"/>
        <v/>
      </c>
      <c r="N39" s="123" t="str">
        <f>IF(A39="","",ROUND((H39*'Ayarlar ve Listeler'!$I$5+I39*'Ayarlar ve Listeler'!$I$6+J39*'Ayarlar ve Listeler'!$I$7+K39*'Ayarlar ve Listeler'!$I$8+L39*'Ayarlar ve Listeler'!$I$9+M39*'Ayarlar ve Listeler'!$I$10)*100,1))</f>
        <v/>
      </c>
      <c r="O39" s="108" t="str">
        <f>IF(N39="","",IF(N39&gt;='Ayarlar ve Listeler'!$M$10,"G39",IF(N39&gt;='Ayarlar ve Listeler'!$M$9,"G38",IF(N39&gt;='Ayarlar ve Listeler'!$M$8,"G37",IF(N39&gt;='Ayarlar ve Listeler'!$M$7,"G36",IF(N39&gt;='Ayarlar ve Listeler'!$M$6,"G35","G34"))))))</f>
        <v/>
      </c>
      <c r="P39" s="108" t="str">
        <f>IF(O39="","",IF(O39="G34","Operasyonel / destek",IF(O39="G35","Nitelikli operasyon",IF(O39="G36","Uzman / profesyonel",IF(O39="G37","Kıdemli uzman / yönetici",IF(O39="G38","Fonksiyon liderliği","Stratejik / üst yönetim"))))))</f>
        <v/>
      </c>
      <c r="Q39" s="69"/>
    </row>
    <row r="40" spans="1:17" x14ac:dyDescent="0.25">
      <c r="A40" s="69"/>
      <c r="B40" s="69"/>
      <c r="C40" s="69"/>
      <c r="D40" s="69"/>
      <c r="E40" s="69"/>
      <c r="F40" s="69"/>
      <c r="G40" s="69"/>
      <c r="H40" s="101" t="str">
        <f t="shared" si="6"/>
        <v/>
      </c>
      <c r="I40" s="101" t="str">
        <f t="shared" si="7"/>
        <v/>
      </c>
      <c r="J40" s="101" t="str">
        <f t="shared" si="8"/>
        <v/>
      </c>
      <c r="K40" s="101" t="str">
        <f t="shared" si="9"/>
        <v/>
      </c>
      <c r="L40" s="101" t="str">
        <f t="shared" si="10"/>
        <v/>
      </c>
      <c r="M40" s="101" t="str">
        <f t="shared" si="11"/>
        <v/>
      </c>
      <c r="N40" s="123" t="str">
        <f>IF(A40="","",ROUND((H40*'Ayarlar ve Listeler'!$I$5+I40*'Ayarlar ve Listeler'!$I$6+J40*'Ayarlar ve Listeler'!$I$7+K40*'Ayarlar ve Listeler'!$I$8+L40*'Ayarlar ve Listeler'!$I$9+M40*'Ayarlar ve Listeler'!$I$10)*100,1))</f>
        <v/>
      </c>
      <c r="O40" s="108" t="str">
        <f>IF(N40="","",IF(N40&gt;='Ayarlar ve Listeler'!$M$10,"G40",IF(N40&gt;='Ayarlar ve Listeler'!$M$9,"G39",IF(N40&gt;='Ayarlar ve Listeler'!$M$8,"G38",IF(N40&gt;='Ayarlar ve Listeler'!$M$7,"G37",IF(N40&gt;='Ayarlar ve Listeler'!$M$6,"G36","G35"))))))</f>
        <v/>
      </c>
      <c r="P40" s="108" t="str">
        <f>IF(O40="","",IF(O40="G35","Operasyonel / destek",IF(O40="G36","Nitelikli operasyon",IF(O40="G37","Uzman / profesyonel",IF(O40="G38","Kıdemli uzman / yönetici",IF(O40="G39","Fonksiyon liderliği","Stratejik / üst yönetim"))))))</f>
        <v/>
      </c>
      <c r="Q40" s="69"/>
    </row>
    <row r="41" spans="1:17" x14ac:dyDescent="0.25">
      <c r="A41" s="69"/>
      <c r="B41" s="69"/>
      <c r="C41" s="69"/>
      <c r="D41" s="69"/>
      <c r="E41" s="69"/>
      <c r="F41" s="69"/>
      <c r="G41" s="69"/>
      <c r="H41" s="101" t="str">
        <f t="shared" si="6"/>
        <v/>
      </c>
      <c r="I41" s="101" t="str">
        <f t="shared" si="7"/>
        <v/>
      </c>
      <c r="J41" s="101" t="str">
        <f t="shared" si="8"/>
        <v/>
      </c>
      <c r="K41" s="101" t="str">
        <f t="shared" si="9"/>
        <v/>
      </c>
      <c r="L41" s="101" t="str">
        <f t="shared" si="10"/>
        <v/>
      </c>
      <c r="M41" s="101" t="str">
        <f t="shared" si="11"/>
        <v/>
      </c>
      <c r="N41" s="123" t="str">
        <f>IF(A41="","",ROUND((H41*'Ayarlar ve Listeler'!$I$5+I41*'Ayarlar ve Listeler'!$I$6+J41*'Ayarlar ve Listeler'!$I$7+K41*'Ayarlar ve Listeler'!$I$8+L41*'Ayarlar ve Listeler'!$I$9+M41*'Ayarlar ve Listeler'!$I$10)*100,1))</f>
        <v/>
      </c>
      <c r="O41" s="108" t="str">
        <f>IF(N41="","",IF(N41&gt;='Ayarlar ve Listeler'!$M$10,"G41",IF(N41&gt;='Ayarlar ve Listeler'!$M$9,"G40",IF(N41&gt;='Ayarlar ve Listeler'!$M$8,"G39",IF(N41&gt;='Ayarlar ve Listeler'!$M$7,"G38",IF(N41&gt;='Ayarlar ve Listeler'!$M$6,"G37","G36"))))))</f>
        <v/>
      </c>
      <c r="P41" s="108" t="str">
        <f>IF(O41="","",IF(O41="G36","Operasyonel / destek",IF(O41="G37","Nitelikli operasyon",IF(O41="G38","Uzman / profesyonel",IF(O41="G39","Kıdemli uzman / yönetici",IF(O41="G40","Fonksiyon liderliği","Stratejik / üst yönetim"))))))</f>
        <v/>
      </c>
      <c r="Q41" s="69"/>
    </row>
    <row r="42" spans="1:17" x14ac:dyDescent="0.25">
      <c r="A42" s="69"/>
      <c r="B42" s="69"/>
      <c r="C42" s="69"/>
      <c r="D42" s="69"/>
      <c r="E42" s="69"/>
      <c r="F42" s="69"/>
      <c r="G42" s="69"/>
      <c r="H42" s="101" t="str">
        <f t="shared" si="6"/>
        <v/>
      </c>
      <c r="I42" s="101" t="str">
        <f t="shared" si="7"/>
        <v/>
      </c>
      <c r="J42" s="101" t="str">
        <f t="shared" si="8"/>
        <v/>
      </c>
      <c r="K42" s="101" t="str">
        <f t="shared" si="9"/>
        <v/>
      </c>
      <c r="L42" s="101" t="str">
        <f t="shared" si="10"/>
        <v/>
      </c>
      <c r="M42" s="101" t="str">
        <f t="shared" si="11"/>
        <v/>
      </c>
      <c r="N42" s="123" t="str">
        <f>IF(A42="","",ROUND((H42*'Ayarlar ve Listeler'!$I$5+I42*'Ayarlar ve Listeler'!$I$6+J42*'Ayarlar ve Listeler'!$I$7+K42*'Ayarlar ve Listeler'!$I$8+L42*'Ayarlar ve Listeler'!$I$9+M42*'Ayarlar ve Listeler'!$I$10)*100,1))</f>
        <v/>
      </c>
      <c r="O42" s="108" t="str">
        <f>IF(N42="","",IF(N42&gt;='Ayarlar ve Listeler'!$M$10,"G42",IF(N42&gt;='Ayarlar ve Listeler'!$M$9,"G41",IF(N42&gt;='Ayarlar ve Listeler'!$M$8,"G40",IF(N42&gt;='Ayarlar ve Listeler'!$M$7,"G39",IF(N42&gt;='Ayarlar ve Listeler'!$M$6,"G38","G37"))))))</f>
        <v/>
      </c>
      <c r="P42" s="108" t="str">
        <f>IF(O42="","",IF(O42="G37","Operasyonel / destek",IF(O42="G38","Nitelikli operasyon",IF(O42="G39","Uzman / profesyonel",IF(O42="G40","Kıdemli uzman / yönetici",IF(O42="G41","Fonksiyon liderliği","Stratejik / üst yönetim"))))))</f>
        <v/>
      </c>
      <c r="Q42" s="69"/>
    </row>
    <row r="43" spans="1:17" x14ac:dyDescent="0.25">
      <c r="A43" s="69"/>
      <c r="B43" s="69"/>
      <c r="C43" s="69"/>
      <c r="D43" s="69"/>
      <c r="E43" s="69"/>
      <c r="F43" s="69"/>
      <c r="G43" s="69"/>
      <c r="H43" s="101" t="str">
        <f t="shared" si="6"/>
        <v/>
      </c>
      <c r="I43" s="101" t="str">
        <f t="shared" si="7"/>
        <v/>
      </c>
      <c r="J43" s="101" t="str">
        <f t="shared" si="8"/>
        <v/>
      </c>
      <c r="K43" s="101" t="str">
        <f t="shared" si="9"/>
        <v/>
      </c>
      <c r="L43" s="101" t="str">
        <f t="shared" si="10"/>
        <v/>
      </c>
      <c r="M43" s="101" t="str">
        <f t="shared" si="11"/>
        <v/>
      </c>
      <c r="N43" s="123" t="str">
        <f>IF(A43="","",ROUND((H43*'Ayarlar ve Listeler'!$I$5+I43*'Ayarlar ve Listeler'!$I$6+J43*'Ayarlar ve Listeler'!$I$7+K43*'Ayarlar ve Listeler'!$I$8+L43*'Ayarlar ve Listeler'!$I$9+M43*'Ayarlar ve Listeler'!$I$10)*100,1))</f>
        <v/>
      </c>
      <c r="O43" s="108" t="str">
        <f>IF(N43="","",IF(N43&gt;='Ayarlar ve Listeler'!$M$10,"G43",IF(N43&gt;='Ayarlar ve Listeler'!$M$9,"G42",IF(N43&gt;='Ayarlar ve Listeler'!$M$8,"G41",IF(N43&gt;='Ayarlar ve Listeler'!$M$7,"G40",IF(N43&gt;='Ayarlar ve Listeler'!$M$6,"G39","G38"))))))</f>
        <v/>
      </c>
      <c r="P43" s="108" t="str">
        <f>IF(O43="","",IF(O43="G38","Operasyonel / destek",IF(O43="G39","Nitelikli operasyon",IF(O43="G40","Uzman / profesyonel",IF(O43="G41","Kıdemli uzman / yönetici",IF(O43="G42","Fonksiyon liderliği","Stratejik / üst yönetim"))))))</f>
        <v/>
      </c>
      <c r="Q43" s="69"/>
    </row>
    <row r="44" spans="1:17" x14ac:dyDescent="0.25">
      <c r="A44" s="69"/>
      <c r="B44" s="69"/>
      <c r="C44" s="69"/>
      <c r="D44" s="69"/>
      <c r="E44" s="69"/>
      <c r="F44" s="69"/>
      <c r="G44" s="69"/>
      <c r="H44" s="101" t="str">
        <f t="shared" si="6"/>
        <v/>
      </c>
      <c r="I44" s="101" t="str">
        <f t="shared" si="7"/>
        <v/>
      </c>
      <c r="J44" s="101" t="str">
        <f t="shared" si="8"/>
        <v/>
      </c>
      <c r="K44" s="101" t="str">
        <f t="shared" si="9"/>
        <v/>
      </c>
      <c r="L44" s="101" t="str">
        <f t="shared" si="10"/>
        <v/>
      </c>
      <c r="M44" s="101" t="str">
        <f t="shared" si="11"/>
        <v/>
      </c>
      <c r="N44" s="123" t="str">
        <f>IF(A44="","",ROUND((H44*'Ayarlar ve Listeler'!$I$5+I44*'Ayarlar ve Listeler'!$I$6+J44*'Ayarlar ve Listeler'!$I$7+K44*'Ayarlar ve Listeler'!$I$8+L44*'Ayarlar ve Listeler'!$I$9+M44*'Ayarlar ve Listeler'!$I$10)*100,1))</f>
        <v/>
      </c>
      <c r="O44" s="108" t="str">
        <f>IF(N44="","",IF(N44&gt;='Ayarlar ve Listeler'!$M$10,"G44",IF(N44&gt;='Ayarlar ve Listeler'!$M$9,"G43",IF(N44&gt;='Ayarlar ve Listeler'!$M$8,"G42",IF(N44&gt;='Ayarlar ve Listeler'!$M$7,"G41",IF(N44&gt;='Ayarlar ve Listeler'!$M$6,"G40","G39"))))))</f>
        <v/>
      </c>
      <c r="P44" s="108" t="str">
        <f>IF(O44="","",IF(O44="G39","Operasyonel / destek",IF(O44="G40","Nitelikli operasyon",IF(O44="G41","Uzman / profesyonel",IF(O44="G42","Kıdemli uzman / yönetici",IF(O44="G43","Fonksiyon liderliği","Stratejik / üst yönetim"))))))</f>
        <v/>
      </c>
      <c r="Q44" s="69"/>
    </row>
    <row r="45" spans="1:17" x14ac:dyDescent="0.25">
      <c r="A45" s="69"/>
      <c r="B45" s="69"/>
      <c r="C45" s="69"/>
      <c r="D45" s="69"/>
      <c r="E45" s="69"/>
      <c r="F45" s="69"/>
      <c r="G45" s="69"/>
      <c r="H45" s="101" t="str">
        <f t="shared" si="6"/>
        <v/>
      </c>
      <c r="I45" s="101" t="str">
        <f t="shared" si="7"/>
        <v/>
      </c>
      <c r="J45" s="101" t="str">
        <f t="shared" si="8"/>
        <v/>
      </c>
      <c r="K45" s="101" t="str">
        <f t="shared" si="9"/>
        <v/>
      </c>
      <c r="L45" s="101" t="str">
        <f t="shared" si="10"/>
        <v/>
      </c>
      <c r="M45" s="101" t="str">
        <f t="shared" si="11"/>
        <v/>
      </c>
      <c r="N45" s="123" t="str">
        <f>IF(A45="","",ROUND((H45*'Ayarlar ve Listeler'!$I$5+I45*'Ayarlar ve Listeler'!$I$6+J45*'Ayarlar ve Listeler'!$I$7+K45*'Ayarlar ve Listeler'!$I$8+L45*'Ayarlar ve Listeler'!$I$9+M45*'Ayarlar ve Listeler'!$I$10)*100,1))</f>
        <v/>
      </c>
      <c r="O45" s="108" t="str">
        <f>IF(N45="","",IF(N45&gt;='Ayarlar ve Listeler'!$M$10,"G45",IF(N45&gt;='Ayarlar ve Listeler'!$M$9,"G44",IF(N45&gt;='Ayarlar ve Listeler'!$M$8,"G43",IF(N45&gt;='Ayarlar ve Listeler'!$M$7,"G42",IF(N45&gt;='Ayarlar ve Listeler'!$M$6,"G41","G40"))))))</f>
        <v/>
      </c>
      <c r="P45" s="108" t="str">
        <f>IF(O45="","",IF(O45="G40","Operasyonel / destek",IF(O45="G41","Nitelikli operasyon",IF(O45="G42","Uzman / profesyonel",IF(O45="G43","Kıdemli uzman / yönetici",IF(O45="G44","Fonksiyon liderliği","Stratejik / üst yönetim"))))))</f>
        <v/>
      </c>
      <c r="Q45" s="69"/>
    </row>
    <row r="46" spans="1:17" x14ac:dyDescent="0.25">
      <c r="A46" s="69"/>
      <c r="B46" s="69"/>
      <c r="C46" s="69"/>
      <c r="D46" s="69"/>
      <c r="E46" s="69"/>
      <c r="F46" s="69"/>
      <c r="G46" s="69"/>
      <c r="H46" s="101" t="str">
        <f t="shared" si="6"/>
        <v/>
      </c>
      <c r="I46" s="101" t="str">
        <f t="shared" si="7"/>
        <v/>
      </c>
      <c r="J46" s="101" t="str">
        <f t="shared" si="8"/>
        <v/>
      </c>
      <c r="K46" s="101" t="str">
        <f t="shared" si="9"/>
        <v/>
      </c>
      <c r="L46" s="101" t="str">
        <f t="shared" si="10"/>
        <v/>
      </c>
      <c r="M46" s="101" t="str">
        <f t="shared" si="11"/>
        <v/>
      </c>
      <c r="N46" s="123" t="str">
        <f>IF(A46="","",ROUND((H46*'Ayarlar ve Listeler'!$I$5+I46*'Ayarlar ve Listeler'!$I$6+J46*'Ayarlar ve Listeler'!$I$7+K46*'Ayarlar ve Listeler'!$I$8+L46*'Ayarlar ve Listeler'!$I$9+M46*'Ayarlar ve Listeler'!$I$10)*100,1))</f>
        <v/>
      </c>
      <c r="O46" s="108" t="str">
        <f>IF(N46="","",IF(N46&gt;='Ayarlar ve Listeler'!$M$10,"G46",IF(N46&gt;='Ayarlar ve Listeler'!$M$9,"G45",IF(N46&gt;='Ayarlar ve Listeler'!$M$8,"G44",IF(N46&gt;='Ayarlar ve Listeler'!$M$7,"G43",IF(N46&gt;='Ayarlar ve Listeler'!$M$6,"G42","G41"))))))</f>
        <v/>
      </c>
      <c r="P46" s="108" t="str">
        <f>IF(O46="","",IF(O46="G41","Operasyonel / destek",IF(O46="G42","Nitelikli operasyon",IF(O46="G43","Uzman / profesyonel",IF(O46="G44","Kıdemli uzman / yönetici",IF(O46="G45","Fonksiyon liderliği","Stratejik / üst yönetim"))))))</f>
        <v/>
      </c>
      <c r="Q46" s="69"/>
    </row>
    <row r="47" spans="1:17" x14ac:dyDescent="0.25">
      <c r="A47" s="69"/>
      <c r="B47" s="69"/>
      <c r="C47" s="69"/>
      <c r="D47" s="69"/>
      <c r="E47" s="69"/>
      <c r="F47" s="69"/>
      <c r="G47" s="69"/>
      <c r="H47" s="101" t="str">
        <f t="shared" si="6"/>
        <v/>
      </c>
      <c r="I47" s="101" t="str">
        <f t="shared" si="7"/>
        <v/>
      </c>
      <c r="J47" s="101" t="str">
        <f t="shared" si="8"/>
        <v/>
      </c>
      <c r="K47" s="101" t="str">
        <f t="shared" si="9"/>
        <v/>
      </c>
      <c r="L47" s="101" t="str">
        <f t="shared" si="10"/>
        <v/>
      </c>
      <c r="M47" s="101" t="str">
        <f t="shared" si="11"/>
        <v/>
      </c>
      <c r="N47" s="123" t="str">
        <f>IF(A47="","",ROUND((H47*'Ayarlar ve Listeler'!$I$5+I47*'Ayarlar ve Listeler'!$I$6+J47*'Ayarlar ve Listeler'!$I$7+K47*'Ayarlar ve Listeler'!$I$8+L47*'Ayarlar ve Listeler'!$I$9+M47*'Ayarlar ve Listeler'!$I$10)*100,1))</f>
        <v/>
      </c>
      <c r="O47" s="108" t="str">
        <f>IF(N47="","",IF(N47&gt;='Ayarlar ve Listeler'!$M$10,"G47",IF(N47&gt;='Ayarlar ve Listeler'!$M$9,"G46",IF(N47&gt;='Ayarlar ve Listeler'!$M$8,"G45",IF(N47&gt;='Ayarlar ve Listeler'!$M$7,"G44",IF(N47&gt;='Ayarlar ve Listeler'!$M$6,"G43","G42"))))))</f>
        <v/>
      </c>
      <c r="P47" s="108" t="str">
        <f>IF(O47="","",IF(O47="G42","Operasyonel / destek",IF(O47="G43","Nitelikli operasyon",IF(O47="G44","Uzman / profesyonel",IF(O47="G45","Kıdemli uzman / yönetici",IF(O47="G46","Fonksiyon liderliği","Stratejik / üst yönetim"))))))</f>
        <v/>
      </c>
      <c r="Q47" s="69"/>
    </row>
    <row r="48" spans="1:17" x14ac:dyDescent="0.25">
      <c r="A48" s="69"/>
      <c r="B48" s="69"/>
      <c r="C48" s="69"/>
      <c r="D48" s="69"/>
      <c r="E48" s="69"/>
      <c r="F48" s="69"/>
      <c r="G48" s="69"/>
      <c r="H48" s="101" t="str">
        <f t="shared" si="6"/>
        <v/>
      </c>
      <c r="I48" s="101" t="str">
        <f t="shared" si="7"/>
        <v/>
      </c>
      <c r="J48" s="101" t="str">
        <f t="shared" si="8"/>
        <v/>
      </c>
      <c r="K48" s="101" t="str">
        <f t="shared" si="9"/>
        <v/>
      </c>
      <c r="L48" s="101" t="str">
        <f t="shared" si="10"/>
        <v/>
      </c>
      <c r="M48" s="101" t="str">
        <f t="shared" si="11"/>
        <v/>
      </c>
      <c r="N48" s="123" t="str">
        <f>IF(A48="","",ROUND((H48*'Ayarlar ve Listeler'!$I$5+I48*'Ayarlar ve Listeler'!$I$6+J48*'Ayarlar ve Listeler'!$I$7+K48*'Ayarlar ve Listeler'!$I$8+L48*'Ayarlar ve Listeler'!$I$9+M48*'Ayarlar ve Listeler'!$I$10)*100,1))</f>
        <v/>
      </c>
      <c r="O48" s="108" t="str">
        <f>IF(N48="","",IF(N48&gt;='Ayarlar ve Listeler'!$M$10,"G48",IF(N48&gt;='Ayarlar ve Listeler'!$M$9,"G47",IF(N48&gt;='Ayarlar ve Listeler'!$M$8,"G46",IF(N48&gt;='Ayarlar ve Listeler'!$M$7,"G45",IF(N48&gt;='Ayarlar ve Listeler'!$M$6,"G44","G43"))))))</f>
        <v/>
      </c>
      <c r="P48" s="108" t="str">
        <f>IF(O48="","",IF(O48="G43","Operasyonel / destek",IF(O48="G44","Nitelikli operasyon",IF(O48="G45","Uzman / profesyonel",IF(O48="G46","Kıdemli uzman / yönetici",IF(O48="G47","Fonksiyon liderliği","Stratejik / üst yönetim"))))))</f>
        <v/>
      </c>
      <c r="Q48" s="69"/>
    </row>
    <row r="49" spans="1:17" x14ac:dyDescent="0.25">
      <c r="A49" s="69"/>
      <c r="B49" s="69"/>
      <c r="C49" s="69"/>
      <c r="D49" s="69"/>
      <c r="E49" s="69"/>
      <c r="F49" s="69"/>
      <c r="G49" s="69"/>
      <c r="H49" s="101" t="str">
        <f t="shared" si="6"/>
        <v/>
      </c>
      <c r="I49" s="101" t="str">
        <f t="shared" si="7"/>
        <v/>
      </c>
      <c r="J49" s="101" t="str">
        <f t="shared" si="8"/>
        <v/>
      </c>
      <c r="K49" s="101" t="str">
        <f t="shared" si="9"/>
        <v/>
      </c>
      <c r="L49" s="101" t="str">
        <f t="shared" si="10"/>
        <v/>
      </c>
      <c r="M49" s="101" t="str">
        <f t="shared" si="11"/>
        <v/>
      </c>
      <c r="N49" s="123" t="str">
        <f>IF(A49="","",ROUND((H49*'Ayarlar ve Listeler'!$I$5+I49*'Ayarlar ve Listeler'!$I$6+J49*'Ayarlar ve Listeler'!$I$7+K49*'Ayarlar ve Listeler'!$I$8+L49*'Ayarlar ve Listeler'!$I$9+M49*'Ayarlar ve Listeler'!$I$10)*100,1))</f>
        <v/>
      </c>
      <c r="O49" s="108" t="str">
        <f>IF(N49="","",IF(N49&gt;='Ayarlar ve Listeler'!$M$10,"G49",IF(N49&gt;='Ayarlar ve Listeler'!$M$9,"G48",IF(N49&gt;='Ayarlar ve Listeler'!$M$8,"G47",IF(N49&gt;='Ayarlar ve Listeler'!$M$7,"G46",IF(N49&gt;='Ayarlar ve Listeler'!$M$6,"G45","G44"))))))</f>
        <v/>
      </c>
      <c r="P49" s="108" t="str">
        <f>IF(O49="","",IF(O49="G44","Operasyonel / destek",IF(O49="G45","Nitelikli operasyon",IF(O49="G46","Uzman / profesyonel",IF(O49="G47","Kıdemli uzman / yönetici",IF(O49="G48","Fonksiyon liderliği","Stratejik / üst yönetim"))))))</f>
        <v/>
      </c>
      <c r="Q49" s="69"/>
    </row>
    <row r="50" spans="1:17" x14ac:dyDescent="0.25">
      <c r="A50" s="69"/>
      <c r="B50" s="69"/>
      <c r="C50" s="69"/>
      <c r="D50" s="69"/>
      <c r="E50" s="69"/>
      <c r="F50" s="69"/>
      <c r="G50" s="69"/>
      <c r="H50" s="101" t="str">
        <f t="shared" si="6"/>
        <v/>
      </c>
      <c r="I50" s="101" t="str">
        <f t="shared" si="7"/>
        <v/>
      </c>
      <c r="J50" s="101" t="str">
        <f t="shared" si="8"/>
        <v/>
      </c>
      <c r="K50" s="101" t="str">
        <f t="shared" si="9"/>
        <v/>
      </c>
      <c r="L50" s="101" t="str">
        <f t="shared" si="10"/>
        <v/>
      </c>
      <c r="M50" s="101" t="str">
        <f t="shared" si="11"/>
        <v/>
      </c>
      <c r="N50" s="123" t="str">
        <f>IF(A50="","",ROUND((H50*'Ayarlar ve Listeler'!$I$5+I50*'Ayarlar ve Listeler'!$I$6+J50*'Ayarlar ve Listeler'!$I$7+K50*'Ayarlar ve Listeler'!$I$8+L50*'Ayarlar ve Listeler'!$I$9+M50*'Ayarlar ve Listeler'!$I$10)*100,1))</f>
        <v/>
      </c>
      <c r="O50" s="108" t="str">
        <f>IF(N50="","",IF(N50&gt;='Ayarlar ve Listeler'!$M$10,"G50",IF(N50&gt;='Ayarlar ve Listeler'!$M$9,"G49",IF(N50&gt;='Ayarlar ve Listeler'!$M$8,"G48",IF(N50&gt;='Ayarlar ve Listeler'!$M$7,"G47",IF(N50&gt;='Ayarlar ve Listeler'!$M$6,"G46","G45"))))))</f>
        <v/>
      </c>
      <c r="P50" s="108" t="str">
        <f>IF(O50="","",IF(O50="G45","Operasyonel / destek",IF(O50="G46","Nitelikli operasyon",IF(O50="G47","Uzman / profesyonel",IF(O50="G48","Kıdemli uzman / yönetici",IF(O50="G49","Fonksiyon liderliği","Stratejik / üst yönetim"))))))</f>
        <v/>
      </c>
      <c r="Q50" s="69"/>
    </row>
    <row r="51" spans="1:17" x14ac:dyDescent="0.25">
      <c r="A51" s="69"/>
      <c r="B51" s="69"/>
      <c r="C51" s="69"/>
      <c r="D51" s="69"/>
      <c r="E51" s="69"/>
      <c r="F51" s="69"/>
      <c r="G51" s="69"/>
      <c r="H51" s="101" t="str">
        <f t="shared" si="6"/>
        <v/>
      </c>
      <c r="I51" s="101" t="str">
        <f t="shared" si="7"/>
        <v/>
      </c>
      <c r="J51" s="101" t="str">
        <f t="shared" si="8"/>
        <v/>
      </c>
      <c r="K51" s="101" t="str">
        <f t="shared" si="9"/>
        <v/>
      </c>
      <c r="L51" s="101" t="str">
        <f t="shared" si="10"/>
        <v/>
      </c>
      <c r="M51" s="101" t="str">
        <f t="shared" si="11"/>
        <v/>
      </c>
      <c r="N51" s="123" t="str">
        <f>IF(A51="","",ROUND((H51*'Ayarlar ve Listeler'!$I$5+I51*'Ayarlar ve Listeler'!$I$6+J51*'Ayarlar ve Listeler'!$I$7+K51*'Ayarlar ve Listeler'!$I$8+L51*'Ayarlar ve Listeler'!$I$9+M51*'Ayarlar ve Listeler'!$I$10)*100,1))</f>
        <v/>
      </c>
      <c r="O51" s="108" t="str">
        <f>IF(N51="","",IF(N51&gt;='Ayarlar ve Listeler'!$M$10,"G51",IF(N51&gt;='Ayarlar ve Listeler'!$M$9,"G50",IF(N51&gt;='Ayarlar ve Listeler'!$M$8,"G49",IF(N51&gt;='Ayarlar ve Listeler'!$M$7,"G48",IF(N51&gt;='Ayarlar ve Listeler'!$M$6,"G47","G46"))))))</f>
        <v/>
      </c>
      <c r="P51" s="108" t="str">
        <f>IF(O51="","",IF(O51="G46","Operasyonel / destek",IF(O51="G47","Nitelikli operasyon",IF(O51="G48","Uzman / profesyonel",IF(O51="G49","Kıdemli uzman / yönetici",IF(O51="G50","Fonksiyon liderliği","Stratejik / üst yönetim"))))))</f>
        <v/>
      </c>
      <c r="Q51" s="69"/>
    </row>
    <row r="52" spans="1:17" x14ac:dyDescent="0.25">
      <c r="A52" s="69"/>
      <c r="B52" s="69"/>
      <c r="C52" s="69"/>
      <c r="D52" s="69"/>
      <c r="E52" s="69"/>
      <c r="F52" s="69"/>
      <c r="G52" s="69"/>
      <c r="H52" s="101" t="str">
        <f t="shared" si="6"/>
        <v/>
      </c>
      <c r="I52" s="101" t="str">
        <f t="shared" si="7"/>
        <v/>
      </c>
      <c r="J52" s="101" t="str">
        <f t="shared" si="8"/>
        <v/>
      </c>
      <c r="K52" s="101" t="str">
        <f t="shared" si="9"/>
        <v/>
      </c>
      <c r="L52" s="101" t="str">
        <f t="shared" si="10"/>
        <v/>
      </c>
      <c r="M52" s="101" t="str">
        <f t="shared" si="11"/>
        <v/>
      </c>
      <c r="N52" s="123" t="str">
        <f>IF(A52="","",ROUND((H52*'Ayarlar ve Listeler'!$I$5+I52*'Ayarlar ve Listeler'!$I$6+J52*'Ayarlar ve Listeler'!$I$7+K52*'Ayarlar ve Listeler'!$I$8+L52*'Ayarlar ve Listeler'!$I$9+M52*'Ayarlar ve Listeler'!$I$10)*100,1))</f>
        <v/>
      </c>
      <c r="O52" s="108" t="str">
        <f>IF(N52="","",IF(N52&gt;='Ayarlar ve Listeler'!$M$10,"G52",IF(N52&gt;='Ayarlar ve Listeler'!$M$9,"G51",IF(N52&gt;='Ayarlar ve Listeler'!$M$8,"G50",IF(N52&gt;='Ayarlar ve Listeler'!$M$7,"G49",IF(N52&gt;='Ayarlar ve Listeler'!$M$6,"G48","G47"))))))</f>
        <v/>
      </c>
      <c r="P52" s="108" t="str">
        <f>IF(O52="","",IF(O52="G47","Operasyonel / destek",IF(O52="G48","Nitelikli operasyon",IF(O52="G49","Uzman / profesyonel",IF(O52="G50","Kıdemli uzman / yönetici",IF(O52="G51","Fonksiyon liderliği","Stratejik / üst yönetim"))))))</f>
        <v/>
      </c>
      <c r="Q52" s="69"/>
    </row>
    <row r="53" spans="1:17" x14ac:dyDescent="0.25">
      <c r="A53" s="69"/>
      <c r="B53" s="69"/>
      <c r="C53" s="69"/>
      <c r="D53" s="69"/>
      <c r="E53" s="69"/>
      <c r="F53" s="69"/>
      <c r="G53" s="69"/>
      <c r="H53" s="101" t="str">
        <f t="shared" si="6"/>
        <v/>
      </c>
      <c r="I53" s="101" t="str">
        <f t="shared" si="7"/>
        <v/>
      </c>
      <c r="J53" s="101" t="str">
        <f t="shared" si="8"/>
        <v/>
      </c>
      <c r="K53" s="101" t="str">
        <f t="shared" si="9"/>
        <v/>
      </c>
      <c r="L53" s="101" t="str">
        <f t="shared" si="10"/>
        <v/>
      </c>
      <c r="M53" s="101" t="str">
        <f t="shared" si="11"/>
        <v/>
      </c>
      <c r="N53" s="123" t="str">
        <f>IF(A53="","",ROUND((H53*'Ayarlar ve Listeler'!$I$5+I53*'Ayarlar ve Listeler'!$I$6+J53*'Ayarlar ve Listeler'!$I$7+K53*'Ayarlar ve Listeler'!$I$8+L53*'Ayarlar ve Listeler'!$I$9+M53*'Ayarlar ve Listeler'!$I$10)*100,1))</f>
        <v/>
      </c>
      <c r="O53" s="108" t="str">
        <f>IF(N53="","",IF(N53&gt;='Ayarlar ve Listeler'!$M$10,"G53",IF(N53&gt;='Ayarlar ve Listeler'!$M$9,"G52",IF(N53&gt;='Ayarlar ve Listeler'!$M$8,"G51",IF(N53&gt;='Ayarlar ve Listeler'!$M$7,"G50",IF(N53&gt;='Ayarlar ve Listeler'!$M$6,"G49","G48"))))))</f>
        <v/>
      </c>
      <c r="P53" s="108" t="str">
        <f>IF(O53="","",IF(O53="G48","Operasyonel / destek",IF(O53="G49","Nitelikli operasyon",IF(O53="G50","Uzman / profesyonel",IF(O53="G51","Kıdemli uzman / yönetici",IF(O53="G52","Fonksiyon liderliği","Stratejik / üst yönetim"))))))</f>
        <v/>
      </c>
      <c r="Q53" s="69"/>
    </row>
    <row r="54" spans="1:17" x14ac:dyDescent="0.25">
      <c r="A54" s="69"/>
      <c r="B54" s="69"/>
      <c r="C54" s="69"/>
      <c r="D54" s="69"/>
      <c r="E54" s="69"/>
      <c r="F54" s="69"/>
      <c r="G54" s="69"/>
      <c r="H54" s="101" t="str">
        <f t="shared" si="6"/>
        <v/>
      </c>
      <c r="I54" s="101" t="str">
        <f t="shared" si="7"/>
        <v/>
      </c>
      <c r="J54" s="101" t="str">
        <f t="shared" si="8"/>
        <v/>
      </c>
      <c r="K54" s="101" t="str">
        <f t="shared" si="9"/>
        <v/>
      </c>
      <c r="L54" s="101" t="str">
        <f t="shared" si="10"/>
        <v/>
      </c>
      <c r="M54" s="101" t="str">
        <f t="shared" si="11"/>
        <v/>
      </c>
      <c r="N54" s="123" t="str">
        <f>IF(A54="","",ROUND((H54*'Ayarlar ve Listeler'!$I$5+I54*'Ayarlar ve Listeler'!$I$6+J54*'Ayarlar ve Listeler'!$I$7+K54*'Ayarlar ve Listeler'!$I$8+L54*'Ayarlar ve Listeler'!$I$9+M54*'Ayarlar ve Listeler'!$I$10)*100,1))</f>
        <v/>
      </c>
      <c r="O54" s="108" t="str">
        <f>IF(N54="","",IF(N54&gt;='Ayarlar ve Listeler'!$M$10,"G54",IF(N54&gt;='Ayarlar ve Listeler'!$M$9,"G53",IF(N54&gt;='Ayarlar ve Listeler'!$M$8,"G52",IF(N54&gt;='Ayarlar ve Listeler'!$M$7,"G51",IF(N54&gt;='Ayarlar ve Listeler'!$M$6,"G50","G49"))))))</f>
        <v/>
      </c>
      <c r="P54" s="108" t="str">
        <f>IF(O54="","",IF(O54="G49","Operasyonel / destek",IF(O54="G50","Nitelikli operasyon",IF(O54="G51","Uzman / profesyonel",IF(O54="G52","Kıdemli uzman / yönetici",IF(O54="G53","Fonksiyon liderliği","Stratejik / üst yönetim"))))))</f>
        <v/>
      </c>
      <c r="Q54" s="69"/>
    </row>
    <row r="55" spans="1:17" x14ac:dyDescent="0.25">
      <c r="A55" s="69"/>
      <c r="B55" s="69"/>
      <c r="C55" s="69"/>
      <c r="D55" s="69"/>
      <c r="E55" s="69"/>
      <c r="F55" s="69"/>
      <c r="G55" s="69"/>
      <c r="H55" s="101" t="str">
        <f t="shared" si="6"/>
        <v/>
      </c>
      <c r="I55" s="101" t="str">
        <f t="shared" si="7"/>
        <v/>
      </c>
      <c r="J55" s="101" t="str">
        <f t="shared" si="8"/>
        <v/>
      </c>
      <c r="K55" s="101" t="str">
        <f t="shared" si="9"/>
        <v/>
      </c>
      <c r="L55" s="101" t="str">
        <f t="shared" si="10"/>
        <v/>
      </c>
      <c r="M55" s="101" t="str">
        <f t="shared" si="11"/>
        <v/>
      </c>
      <c r="N55" s="123" t="str">
        <f>IF(A55="","",ROUND((H55*'Ayarlar ve Listeler'!$I$5+I55*'Ayarlar ve Listeler'!$I$6+J55*'Ayarlar ve Listeler'!$I$7+K55*'Ayarlar ve Listeler'!$I$8+L55*'Ayarlar ve Listeler'!$I$9+M55*'Ayarlar ve Listeler'!$I$10)*100,1))</f>
        <v/>
      </c>
      <c r="O55" s="108" t="str">
        <f>IF(N55="","",IF(N55&gt;='Ayarlar ve Listeler'!$M$10,"G55",IF(N55&gt;='Ayarlar ve Listeler'!$M$9,"G54",IF(N55&gt;='Ayarlar ve Listeler'!$M$8,"G53",IF(N55&gt;='Ayarlar ve Listeler'!$M$7,"G52",IF(N55&gt;='Ayarlar ve Listeler'!$M$6,"G51","G50"))))))</f>
        <v/>
      </c>
      <c r="P55" s="108" t="str">
        <f>IF(O55="","",IF(O55="G50","Operasyonel / destek",IF(O55="G51","Nitelikli operasyon",IF(O55="G52","Uzman / profesyonel",IF(O55="G53","Kıdemli uzman / yönetici",IF(O55="G54","Fonksiyon liderliği","Stratejik / üst yönetim"))))))</f>
        <v/>
      </c>
      <c r="Q55" s="69"/>
    </row>
    <row r="56" spans="1:17" x14ac:dyDescent="0.25">
      <c r="A56" s="69"/>
      <c r="B56" s="69"/>
      <c r="C56" s="69"/>
      <c r="D56" s="69"/>
      <c r="E56" s="69"/>
      <c r="F56" s="69"/>
      <c r="G56" s="69"/>
      <c r="H56" s="101" t="str">
        <f t="shared" si="6"/>
        <v/>
      </c>
      <c r="I56" s="101" t="str">
        <f t="shared" si="7"/>
        <v/>
      </c>
      <c r="J56" s="101" t="str">
        <f t="shared" si="8"/>
        <v/>
      </c>
      <c r="K56" s="101" t="str">
        <f t="shared" si="9"/>
        <v/>
      </c>
      <c r="L56" s="101" t="str">
        <f t="shared" si="10"/>
        <v/>
      </c>
      <c r="M56" s="101" t="str">
        <f t="shared" si="11"/>
        <v/>
      </c>
      <c r="N56" s="123" t="str">
        <f>IF(A56="","",ROUND((H56*'Ayarlar ve Listeler'!$I$5+I56*'Ayarlar ve Listeler'!$I$6+J56*'Ayarlar ve Listeler'!$I$7+K56*'Ayarlar ve Listeler'!$I$8+L56*'Ayarlar ve Listeler'!$I$9+M56*'Ayarlar ve Listeler'!$I$10)*100,1))</f>
        <v/>
      </c>
      <c r="O56" s="108" t="str">
        <f>IF(N56="","",IF(N56&gt;='Ayarlar ve Listeler'!$M$10,"G56",IF(N56&gt;='Ayarlar ve Listeler'!$M$9,"G55",IF(N56&gt;='Ayarlar ve Listeler'!$M$8,"G54",IF(N56&gt;='Ayarlar ve Listeler'!$M$7,"G53",IF(N56&gt;='Ayarlar ve Listeler'!$M$6,"G52","G51"))))))</f>
        <v/>
      </c>
      <c r="P56" s="108" t="str">
        <f>IF(O56="","",IF(O56="G51","Operasyonel / destek",IF(O56="G52","Nitelikli operasyon",IF(O56="G53","Uzman / profesyonel",IF(O56="G54","Kıdemli uzman / yönetici",IF(O56="G55","Fonksiyon liderliği","Stratejik / üst yönetim"))))))</f>
        <v/>
      </c>
      <c r="Q56" s="69"/>
    </row>
    <row r="57" spans="1:17" x14ac:dyDescent="0.25">
      <c r="A57" s="69"/>
      <c r="B57" s="69"/>
      <c r="C57" s="69"/>
      <c r="D57" s="69"/>
      <c r="E57" s="69"/>
      <c r="F57" s="69"/>
      <c r="G57" s="69"/>
      <c r="H57" s="101" t="str">
        <f t="shared" si="6"/>
        <v/>
      </c>
      <c r="I57" s="101" t="str">
        <f t="shared" si="7"/>
        <v/>
      </c>
      <c r="J57" s="101" t="str">
        <f t="shared" si="8"/>
        <v/>
      </c>
      <c r="K57" s="101" t="str">
        <f t="shared" si="9"/>
        <v/>
      </c>
      <c r="L57" s="101" t="str">
        <f t="shared" si="10"/>
        <v/>
      </c>
      <c r="M57" s="101" t="str">
        <f t="shared" si="11"/>
        <v/>
      </c>
      <c r="N57" s="123" t="str">
        <f>IF(A57="","",ROUND((H57*'Ayarlar ve Listeler'!$I$5+I57*'Ayarlar ve Listeler'!$I$6+J57*'Ayarlar ve Listeler'!$I$7+K57*'Ayarlar ve Listeler'!$I$8+L57*'Ayarlar ve Listeler'!$I$9+M57*'Ayarlar ve Listeler'!$I$10)*100,1))</f>
        <v/>
      </c>
      <c r="O57" s="108" t="str">
        <f>IF(N57="","",IF(N57&gt;='Ayarlar ve Listeler'!$M$10,"G57",IF(N57&gt;='Ayarlar ve Listeler'!$M$9,"G56",IF(N57&gt;='Ayarlar ve Listeler'!$M$8,"G55",IF(N57&gt;='Ayarlar ve Listeler'!$M$7,"G54",IF(N57&gt;='Ayarlar ve Listeler'!$M$6,"G53","G52"))))))</f>
        <v/>
      </c>
      <c r="P57" s="108" t="str">
        <f>IF(O57="","",IF(O57="G52","Operasyonel / destek",IF(O57="G53","Nitelikli operasyon",IF(O57="G54","Uzman / profesyonel",IF(O57="G55","Kıdemli uzman / yönetici",IF(O57="G56","Fonksiyon liderliği","Stratejik / üst yönetim"))))))</f>
        <v/>
      </c>
      <c r="Q57" s="69"/>
    </row>
    <row r="58" spans="1:17" x14ac:dyDescent="0.25">
      <c r="A58" s="69"/>
      <c r="B58" s="69"/>
      <c r="C58" s="69"/>
      <c r="D58" s="69"/>
      <c r="E58" s="69"/>
      <c r="F58" s="69"/>
      <c r="G58" s="69"/>
      <c r="H58" s="101" t="str">
        <f t="shared" si="6"/>
        <v/>
      </c>
      <c r="I58" s="101" t="str">
        <f t="shared" si="7"/>
        <v/>
      </c>
      <c r="J58" s="101" t="str">
        <f t="shared" si="8"/>
        <v/>
      </c>
      <c r="K58" s="101" t="str">
        <f t="shared" si="9"/>
        <v/>
      </c>
      <c r="L58" s="101" t="str">
        <f t="shared" si="10"/>
        <v/>
      </c>
      <c r="M58" s="101" t="str">
        <f t="shared" si="11"/>
        <v/>
      </c>
      <c r="N58" s="123" t="str">
        <f>IF(A58="","",ROUND((H58*'Ayarlar ve Listeler'!$I$5+I58*'Ayarlar ve Listeler'!$I$6+J58*'Ayarlar ve Listeler'!$I$7+K58*'Ayarlar ve Listeler'!$I$8+L58*'Ayarlar ve Listeler'!$I$9+M58*'Ayarlar ve Listeler'!$I$10)*100,1))</f>
        <v/>
      </c>
      <c r="O58" s="108" t="str">
        <f>IF(N58="","",IF(N58&gt;='Ayarlar ve Listeler'!$M$10,"G58",IF(N58&gt;='Ayarlar ve Listeler'!$M$9,"G57",IF(N58&gt;='Ayarlar ve Listeler'!$M$8,"G56",IF(N58&gt;='Ayarlar ve Listeler'!$M$7,"G55",IF(N58&gt;='Ayarlar ve Listeler'!$M$6,"G54","G53"))))))</f>
        <v/>
      </c>
      <c r="P58" s="108" t="str">
        <f>IF(O58="","",IF(O58="G53","Operasyonel / destek",IF(O58="G54","Nitelikli operasyon",IF(O58="G55","Uzman / profesyonel",IF(O58="G56","Kıdemli uzman / yönetici",IF(O58="G57","Fonksiyon liderliği","Stratejik / üst yönetim"))))))</f>
        <v/>
      </c>
      <c r="Q58" s="69"/>
    </row>
    <row r="59" spans="1:17" x14ac:dyDescent="0.25">
      <c r="A59" s="69"/>
      <c r="B59" s="69"/>
      <c r="C59" s="69"/>
      <c r="D59" s="69"/>
      <c r="E59" s="69"/>
      <c r="F59" s="69"/>
      <c r="G59" s="69"/>
      <c r="H59" s="101" t="str">
        <f t="shared" si="6"/>
        <v/>
      </c>
      <c r="I59" s="101" t="str">
        <f t="shared" si="7"/>
        <v/>
      </c>
      <c r="J59" s="101" t="str">
        <f t="shared" si="8"/>
        <v/>
      </c>
      <c r="K59" s="101" t="str">
        <f t="shared" si="9"/>
        <v/>
      </c>
      <c r="L59" s="101" t="str">
        <f t="shared" si="10"/>
        <v/>
      </c>
      <c r="M59" s="101" t="str">
        <f t="shared" si="11"/>
        <v/>
      </c>
      <c r="N59" s="123" t="str">
        <f>IF(A59="","",ROUND((H59*'Ayarlar ve Listeler'!$I$5+I59*'Ayarlar ve Listeler'!$I$6+J59*'Ayarlar ve Listeler'!$I$7+K59*'Ayarlar ve Listeler'!$I$8+L59*'Ayarlar ve Listeler'!$I$9+M59*'Ayarlar ve Listeler'!$I$10)*100,1))</f>
        <v/>
      </c>
      <c r="O59" s="108" t="str">
        <f>IF(N59="","",IF(N59&gt;='Ayarlar ve Listeler'!$M$10,"G59",IF(N59&gt;='Ayarlar ve Listeler'!$M$9,"G58",IF(N59&gt;='Ayarlar ve Listeler'!$M$8,"G57",IF(N59&gt;='Ayarlar ve Listeler'!$M$7,"G56",IF(N59&gt;='Ayarlar ve Listeler'!$M$6,"G55","G54"))))))</f>
        <v/>
      </c>
      <c r="P59" s="108" t="str">
        <f>IF(O59="","",IF(O59="G54","Operasyonel / destek",IF(O59="G55","Nitelikli operasyon",IF(O59="G56","Uzman / profesyonel",IF(O59="G57","Kıdemli uzman / yönetici",IF(O59="G58","Fonksiyon liderliği","Stratejik / üst yönetim"))))))</f>
        <v/>
      </c>
      <c r="Q59" s="69"/>
    </row>
    <row r="60" spans="1:17" x14ac:dyDescent="0.25">
      <c r="A60" s="69"/>
      <c r="B60" s="69"/>
      <c r="C60" s="69"/>
      <c r="D60" s="69"/>
      <c r="E60" s="69"/>
      <c r="F60" s="69"/>
      <c r="G60" s="69"/>
      <c r="H60" s="101" t="str">
        <f t="shared" si="6"/>
        <v/>
      </c>
      <c r="I60" s="101" t="str">
        <f t="shared" si="7"/>
        <v/>
      </c>
      <c r="J60" s="101" t="str">
        <f t="shared" si="8"/>
        <v/>
      </c>
      <c r="K60" s="101" t="str">
        <f t="shared" si="9"/>
        <v/>
      </c>
      <c r="L60" s="101" t="str">
        <f t="shared" si="10"/>
        <v/>
      </c>
      <c r="M60" s="101" t="str">
        <f t="shared" si="11"/>
        <v/>
      </c>
      <c r="N60" s="123" t="str">
        <f>IF(A60="","",ROUND((H60*'Ayarlar ve Listeler'!$I$5+I60*'Ayarlar ve Listeler'!$I$6+J60*'Ayarlar ve Listeler'!$I$7+K60*'Ayarlar ve Listeler'!$I$8+L60*'Ayarlar ve Listeler'!$I$9+M60*'Ayarlar ve Listeler'!$I$10)*100,1))</f>
        <v/>
      </c>
      <c r="O60" s="108" t="str">
        <f>IF(N60="","",IF(N60&gt;='Ayarlar ve Listeler'!$M$10,"G60",IF(N60&gt;='Ayarlar ve Listeler'!$M$9,"G59",IF(N60&gt;='Ayarlar ve Listeler'!$M$8,"G58",IF(N60&gt;='Ayarlar ve Listeler'!$M$7,"G57",IF(N60&gt;='Ayarlar ve Listeler'!$M$6,"G56","G55"))))))</f>
        <v/>
      </c>
      <c r="P60" s="108" t="str">
        <f>IF(O60="","",IF(O60="G55","Operasyonel / destek",IF(O60="G56","Nitelikli operasyon",IF(O60="G57","Uzman / profesyonel",IF(O60="G58","Kıdemli uzman / yönetici",IF(O60="G59","Fonksiyon liderliği","Stratejik / üst yönetim"))))))</f>
        <v/>
      </c>
      <c r="Q60" s="69"/>
    </row>
    <row r="61" spans="1:17" x14ac:dyDescent="0.25">
      <c r="A61" s="69"/>
      <c r="B61" s="69"/>
      <c r="C61" s="69"/>
      <c r="D61" s="69"/>
      <c r="E61" s="69"/>
      <c r="F61" s="69"/>
      <c r="G61" s="69"/>
      <c r="H61" s="101" t="str">
        <f t="shared" si="6"/>
        <v/>
      </c>
      <c r="I61" s="101" t="str">
        <f t="shared" si="7"/>
        <v/>
      </c>
      <c r="J61" s="101" t="str">
        <f t="shared" si="8"/>
        <v/>
      </c>
      <c r="K61" s="101" t="str">
        <f t="shared" si="9"/>
        <v/>
      </c>
      <c r="L61" s="101" t="str">
        <f t="shared" si="10"/>
        <v/>
      </c>
      <c r="M61" s="101" t="str">
        <f t="shared" si="11"/>
        <v/>
      </c>
      <c r="N61" s="123" t="str">
        <f>IF(A61="","",ROUND((H61*'Ayarlar ve Listeler'!$I$5+I61*'Ayarlar ve Listeler'!$I$6+J61*'Ayarlar ve Listeler'!$I$7+K61*'Ayarlar ve Listeler'!$I$8+L61*'Ayarlar ve Listeler'!$I$9+M61*'Ayarlar ve Listeler'!$I$10)*100,1))</f>
        <v/>
      </c>
      <c r="O61" s="108" t="str">
        <f>IF(N61="","",IF(N61&gt;='Ayarlar ve Listeler'!$M$10,"G61",IF(N61&gt;='Ayarlar ve Listeler'!$M$9,"G60",IF(N61&gt;='Ayarlar ve Listeler'!$M$8,"G59",IF(N61&gt;='Ayarlar ve Listeler'!$M$7,"G58",IF(N61&gt;='Ayarlar ve Listeler'!$M$6,"G57","G56"))))))</f>
        <v/>
      </c>
      <c r="P61" s="108" t="str">
        <f>IF(O61="","",IF(O61="G56","Operasyonel / destek",IF(O61="G57","Nitelikli operasyon",IF(O61="G58","Uzman / profesyonel",IF(O61="G59","Kıdemli uzman / yönetici",IF(O61="G60","Fonksiyon liderliği","Stratejik / üst yönetim"))))))</f>
        <v/>
      </c>
      <c r="Q61" s="69"/>
    </row>
    <row r="62" spans="1:17" x14ac:dyDescent="0.25">
      <c r="A62" s="69"/>
      <c r="B62" s="69"/>
      <c r="C62" s="69"/>
      <c r="D62" s="69"/>
      <c r="E62" s="69"/>
      <c r="F62" s="69"/>
      <c r="G62" s="69"/>
      <c r="H62" s="101" t="str">
        <f t="shared" si="6"/>
        <v/>
      </c>
      <c r="I62" s="101" t="str">
        <f t="shared" si="7"/>
        <v/>
      </c>
      <c r="J62" s="101" t="str">
        <f t="shared" si="8"/>
        <v/>
      </c>
      <c r="K62" s="101" t="str">
        <f t="shared" si="9"/>
        <v/>
      </c>
      <c r="L62" s="101" t="str">
        <f t="shared" si="10"/>
        <v/>
      </c>
      <c r="M62" s="101" t="str">
        <f t="shared" si="11"/>
        <v/>
      </c>
      <c r="N62" s="123" t="str">
        <f>IF(A62="","",ROUND((H62*'Ayarlar ve Listeler'!$I$5+I62*'Ayarlar ve Listeler'!$I$6+J62*'Ayarlar ve Listeler'!$I$7+K62*'Ayarlar ve Listeler'!$I$8+L62*'Ayarlar ve Listeler'!$I$9+M62*'Ayarlar ve Listeler'!$I$10)*100,1))</f>
        <v/>
      </c>
      <c r="O62" s="108" t="str">
        <f>IF(N62="","",IF(N62&gt;='Ayarlar ve Listeler'!$M$10,"G62",IF(N62&gt;='Ayarlar ve Listeler'!$M$9,"G61",IF(N62&gt;='Ayarlar ve Listeler'!$M$8,"G60",IF(N62&gt;='Ayarlar ve Listeler'!$M$7,"G59",IF(N62&gt;='Ayarlar ve Listeler'!$M$6,"G58","G57"))))))</f>
        <v/>
      </c>
      <c r="P62" s="108" t="str">
        <f>IF(O62="","",IF(O62="G57","Operasyonel / destek",IF(O62="G58","Nitelikli operasyon",IF(O62="G59","Uzman / profesyonel",IF(O62="G60","Kıdemli uzman / yönetici",IF(O62="G61","Fonksiyon liderliği","Stratejik / üst yönetim"))))))</f>
        <v/>
      </c>
      <c r="Q62" s="69"/>
    </row>
    <row r="63" spans="1:17" x14ac:dyDescent="0.25">
      <c r="A63" s="69"/>
      <c r="B63" s="69"/>
      <c r="C63" s="69"/>
      <c r="D63" s="69"/>
      <c r="E63" s="69"/>
      <c r="F63" s="69"/>
      <c r="G63" s="69"/>
      <c r="H63" s="101" t="str">
        <f t="shared" si="6"/>
        <v/>
      </c>
      <c r="I63" s="101" t="str">
        <f t="shared" si="7"/>
        <v/>
      </c>
      <c r="J63" s="101" t="str">
        <f t="shared" si="8"/>
        <v/>
      </c>
      <c r="K63" s="101" t="str">
        <f t="shared" si="9"/>
        <v/>
      </c>
      <c r="L63" s="101" t="str">
        <f t="shared" si="10"/>
        <v/>
      </c>
      <c r="M63" s="101" t="str">
        <f t="shared" si="11"/>
        <v/>
      </c>
      <c r="N63" s="123" t="str">
        <f>IF(A63="","",ROUND((H63*'Ayarlar ve Listeler'!$I$5+I63*'Ayarlar ve Listeler'!$I$6+J63*'Ayarlar ve Listeler'!$I$7+K63*'Ayarlar ve Listeler'!$I$8+L63*'Ayarlar ve Listeler'!$I$9+M63*'Ayarlar ve Listeler'!$I$10)*100,1))</f>
        <v/>
      </c>
      <c r="O63" s="108" t="str">
        <f>IF(N63="","",IF(N63&gt;='Ayarlar ve Listeler'!$M$10,"G63",IF(N63&gt;='Ayarlar ve Listeler'!$M$9,"G62",IF(N63&gt;='Ayarlar ve Listeler'!$M$8,"G61",IF(N63&gt;='Ayarlar ve Listeler'!$M$7,"G60",IF(N63&gt;='Ayarlar ve Listeler'!$M$6,"G59","G58"))))))</f>
        <v/>
      </c>
      <c r="P63" s="108" t="str">
        <f>IF(O63="","",IF(O63="G58","Operasyonel / destek",IF(O63="G59","Nitelikli operasyon",IF(O63="G60","Uzman / profesyonel",IF(O63="G61","Kıdemli uzman / yönetici",IF(O63="G62","Fonksiyon liderliği","Stratejik / üst yönetim"))))))</f>
        <v/>
      </c>
      <c r="Q63" s="69"/>
    </row>
    <row r="64" spans="1:17" x14ac:dyDescent="0.25">
      <c r="A64" s="69"/>
      <c r="B64" s="69"/>
      <c r="C64" s="69"/>
      <c r="D64" s="69"/>
      <c r="E64" s="69"/>
      <c r="F64" s="69"/>
      <c r="G64" s="69"/>
      <c r="H64" s="101" t="str">
        <f t="shared" si="6"/>
        <v/>
      </c>
      <c r="I64" s="101" t="str">
        <f t="shared" si="7"/>
        <v/>
      </c>
      <c r="J64" s="101" t="str">
        <f t="shared" si="8"/>
        <v/>
      </c>
      <c r="K64" s="101" t="str">
        <f t="shared" si="9"/>
        <v/>
      </c>
      <c r="L64" s="101" t="str">
        <f t="shared" si="10"/>
        <v/>
      </c>
      <c r="M64" s="101" t="str">
        <f t="shared" si="11"/>
        <v/>
      </c>
      <c r="N64" s="123" t="str">
        <f>IF(A64="","",ROUND((H64*'Ayarlar ve Listeler'!$I$5+I64*'Ayarlar ve Listeler'!$I$6+J64*'Ayarlar ve Listeler'!$I$7+K64*'Ayarlar ve Listeler'!$I$8+L64*'Ayarlar ve Listeler'!$I$9+M64*'Ayarlar ve Listeler'!$I$10)*100,1))</f>
        <v/>
      </c>
      <c r="O64" s="108" t="str">
        <f>IF(N64="","",IF(N64&gt;='Ayarlar ve Listeler'!$M$10,"G64",IF(N64&gt;='Ayarlar ve Listeler'!$M$9,"G63",IF(N64&gt;='Ayarlar ve Listeler'!$M$8,"G62",IF(N64&gt;='Ayarlar ve Listeler'!$M$7,"G61",IF(N64&gt;='Ayarlar ve Listeler'!$M$6,"G60","G59"))))))</f>
        <v/>
      </c>
      <c r="P64" s="108" t="str">
        <f>IF(O64="","",IF(O64="G59","Operasyonel / destek",IF(O64="G60","Nitelikli operasyon",IF(O64="G61","Uzman / profesyonel",IF(O64="G62","Kıdemli uzman / yönetici",IF(O64="G63","Fonksiyon liderliği","Stratejik / üst yönetim"))))))</f>
        <v/>
      </c>
      <c r="Q64" s="69"/>
    </row>
    <row r="65" spans="1:17" x14ac:dyDescent="0.25">
      <c r="A65" s="69"/>
      <c r="B65" s="69"/>
      <c r="C65" s="69"/>
      <c r="D65" s="69"/>
      <c r="E65" s="69"/>
      <c r="F65" s="69"/>
      <c r="G65" s="69"/>
      <c r="H65" s="101" t="str">
        <f t="shared" si="6"/>
        <v/>
      </c>
      <c r="I65" s="101" t="str">
        <f t="shared" si="7"/>
        <v/>
      </c>
      <c r="J65" s="101" t="str">
        <f t="shared" si="8"/>
        <v/>
      </c>
      <c r="K65" s="101" t="str">
        <f t="shared" si="9"/>
        <v/>
      </c>
      <c r="L65" s="101" t="str">
        <f t="shared" si="10"/>
        <v/>
      </c>
      <c r="M65" s="101" t="str">
        <f t="shared" si="11"/>
        <v/>
      </c>
      <c r="N65" s="123" t="str">
        <f>IF(A65="","",ROUND((H65*'Ayarlar ve Listeler'!$I$5+I65*'Ayarlar ve Listeler'!$I$6+J65*'Ayarlar ve Listeler'!$I$7+K65*'Ayarlar ve Listeler'!$I$8+L65*'Ayarlar ve Listeler'!$I$9+M65*'Ayarlar ve Listeler'!$I$10)*100,1))</f>
        <v/>
      </c>
      <c r="O65" s="108" t="str">
        <f>IF(N65="","",IF(N65&gt;='Ayarlar ve Listeler'!$M$10,"G65",IF(N65&gt;='Ayarlar ve Listeler'!$M$9,"G64",IF(N65&gt;='Ayarlar ve Listeler'!$M$8,"G63",IF(N65&gt;='Ayarlar ve Listeler'!$M$7,"G62",IF(N65&gt;='Ayarlar ve Listeler'!$M$6,"G61","G60"))))))</f>
        <v/>
      </c>
      <c r="P65" s="108" t="str">
        <f>IF(O65="","",IF(O65="G60","Operasyonel / destek",IF(O65="G61","Nitelikli operasyon",IF(O65="G62","Uzman / profesyonel",IF(O65="G63","Kıdemli uzman / yönetici",IF(O65="G64","Fonksiyon liderliği","Stratejik / üst yönetim"))))))</f>
        <v/>
      </c>
      <c r="Q65" s="69"/>
    </row>
    <row r="66" spans="1:17" x14ac:dyDescent="0.25">
      <c r="A66" s="69"/>
      <c r="B66" s="69"/>
      <c r="C66" s="69"/>
      <c r="D66" s="69"/>
      <c r="E66" s="69"/>
      <c r="F66" s="69"/>
      <c r="G66" s="69"/>
      <c r="H66" s="101" t="str">
        <f t="shared" si="6"/>
        <v/>
      </c>
      <c r="I66" s="101" t="str">
        <f t="shared" si="7"/>
        <v/>
      </c>
      <c r="J66" s="101" t="str">
        <f t="shared" si="8"/>
        <v/>
      </c>
      <c r="K66" s="101" t="str">
        <f t="shared" si="9"/>
        <v/>
      </c>
      <c r="L66" s="101" t="str">
        <f t="shared" si="10"/>
        <v/>
      </c>
      <c r="M66" s="101" t="str">
        <f t="shared" si="11"/>
        <v/>
      </c>
      <c r="N66" s="123" t="str">
        <f>IF(A66="","",ROUND((H66*'Ayarlar ve Listeler'!$I$5+I66*'Ayarlar ve Listeler'!$I$6+J66*'Ayarlar ve Listeler'!$I$7+K66*'Ayarlar ve Listeler'!$I$8+L66*'Ayarlar ve Listeler'!$I$9+M66*'Ayarlar ve Listeler'!$I$10)*100,1))</f>
        <v/>
      </c>
      <c r="O66" s="108" t="str">
        <f>IF(N66="","",IF(N66&gt;='Ayarlar ve Listeler'!$M$10,"G66",IF(N66&gt;='Ayarlar ve Listeler'!$M$9,"G65",IF(N66&gt;='Ayarlar ve Listeler'!$M$8,"G64",IF(N66&gt;='Ayarlar ve Listeler'!$M$7,"G63",IF(N66&gt;='Ayarlar ve Listeler'!$M$6,"G62","G61"))))))</f>
        <v/>
      </c>
      <c r="P66" s="108" t="str">
        <f>IF(O66="","",IF(O66="G61","Operasyonel / destek",IF(O66="G62","Nitelikli operasyon",IF(O66="G63","Uzman / profesyonel",IF(O66="G64","Kıdemli uzman / yönetici",IF(O66="G65","Fonksiyon liderliği","Stratejik / üst yönetim"))))))</f>
        <v/>
      </c>
      <c r="Q66" s="69"/>
    </row>
    <row r="67" spans="1:17" x14ac:dyDescent="0.25">
      <c r="A67" s="69"/>
      <c r="B67" s="69"/>
      <c r="C67" s="69"/>
      <c r="D67" s="69"/>
      <c r="E67" s="69"/>
      <c r="F67" s="69"/>
      <c r="G67" s="69"/>
      <c r="H67" s="101" t="str">
        <f t="shared" si="6"/>
        <v/>
      </c>
      <c r="I67" s="101" t="str">
        <f t="shared" si="7"/>
        <v/>
      </c>
      <c r="J67" s="101" t="str">
        <f t="shared" si="8"/>
        <v/>
      </c>
      <c r="K67" s="101" t="str">
        <f t="shared" si="9"/>
        <v/>
      </c>
      <c r="L67" s="101" t="str">
        <f t="shared" si="10"/>
        <v/>
      </c>
      <c r="M67" s="101" t="str">
        <f t="shared" si="11"/>
        <v/>
      </c>
      <c r="N67" s="123" t="str">
        <f>IF(A67="","",ROUND((H67*'Ayarlar ve Listeler'!$I$5+I67*'Ayarlar ve Listeler'!$I$6+J67*'Ayarlar ve Listeler'!$I$7+K67*'Ayarlar ve Listeler'!$I$8+L67*'Ayarlar ve Listeler'!$I$9+M67*'Ayarlar ve Listeler'!$I$10)*100,1))</f>
        <v/>
      </c>
      <c r="O67" s="108" t="str">
        <f>IF(N67="","",IF(N67&gt;='Ayarlar ve Listeler'!$M$10,"G67",IF(N67&gt;='Ayarlar ve Listeler'!$M$9,"G66",IF(N67&gt;='Ayarlar ve Listeler'!$M$8,"G65",IF(N67&gt;='Ayarlar ve Listeler'!$M$7,"G64",IF(N67&gt;='Ayarlar ve Listeler'!$M$6,"G63","G62"))))))</f>
        <v/>
      </c>
      <c r="P67" s="108" t="str">
        <f>IF(O67="","",IF(O67="G62","Operasyonel / destek",IF(O67="G63","Nitelikli operasyon",IF(O67="G64","Uzman / profesyonel",IF(O67="G65","Kıdemli uzman / yönetici",IF(O67="G66","Fonksiyon liderliği","Stratejik / üst yönetim"))))))</f>
        <v/>
      </c>
      <c r="Q67" s="69"/>
    </row>
    <row r="68" spans="1:17" x14ac:dyDescent="0.25">
      <c r="A68" s="69"/>
      <c r="B68" s="69"/>
      <c r="C68" s="69"/>
      <c r="D68" s="69"/>
      <c r="E68" s="69"/>
      <c r="F68" s="69"/>
      <c r="G68" s="69"/>
      <c r="H68" s="101" t="str">
        <f t="shared" si="6"/>
        <v/>
      </c>
      <c r="I68" s="101" t="str">
        <f t="shared" si="7"/>
        <v/>
      </c>
      <c r="J68" s="101" t="str">
        <f t="shared" si="8"/>
        <v/>
      </c>
      <c r="K68" s="101" t="str">
        <f t="shared" si="9"/>
        <v/>
      </c>
      <c r="L68" s="101" t="str">
        <f t="shared" si="10"/>
        <v/>
      </c>
      <c r="M68" s="101" t="str">
        <f t="shared" si="11"/>
        <v/>
      </c>
      <c r="N68" s="123" t="str">
        <f>IF(A68="","",ROUND((H68*'Ayarlar ve Listeler'!$I$5+I68*'Ayarlar ve Listeler'!$I$6+J68*'Ayarlar ve Listeler'!$I$7+K68*'Ayarlar ve Listeler'!$I$8+L68*'Ayarlar ve Listeler'!$I$9+M68*'Ayarlar ve Listeler'!$I$10)*100,1))</f>
        <v/>
      </c>
      <c r="O68" s="108" t="str">
        <f>IF(N68="","",IF(N68&gt;='Ayarlar ve Listeler'!$M$10,"G68",IF(N68&gt;='Ayarlar ve Listeler'!$M$9,"G67",IF(N68&gt;='Ayarlar ve Listeler'!$M$8,"G66",IF(N68&gt;='Ayarlar ve Listeler'!$M$7,"G65",IF(N68&gt;='Ayarlar ve Listeler'!$M$6,"G64","G63"))))))</f>
        <v/>
      </c>
      <c r="P68" s="108" t="str">
        <f>IF(O68="","",IF(O68="G63","Operasyonel / destek",IF(O68="G64","Nitelikli operasyon",IF(O68="G65","Uzman / profesyonel",IF(O68="G66","Kıdemli uzman / yönetici",IF(O68="G67","Fonksiyon liderliği","Stratejik / üst yönetim"))))))</f>
        <v/>
      </c>
      <c r="Q68" s="69"/>
    </row>
    <row r="69" spans="1:17" x14ac:dyDescent="0.25">
      <c r="A69" s="69"/>
      <c r="B69" s="69"/>
      <c r="C69" s="69"/>
      <c r="D69" s="69"/>
      <c r="E69" s="69"/>
      <c r="F69" s="69"/>
      <c r="G69" s="69"/>
      <c r="H69" s="101" t="str">
        <f t="shared" si="6"/>
        <v/>
      </c>
      <c r="I69" s="101" t="str">
        <f t="shared" si="7"/>
        <v/>
      </c>
      <c r="J69" s="101" t="str">
        <f t="shared" si="8"/>
        <v/>
      </c>
      <c r="K69" s="101" t="str">
        <f t="shared" si="9"/>
        <v/>
      </c>
      <c r="L69" s="101" t="str">
        <f t="shared" si="10"/>
        <v/>
      </c>
      <c r="M69" s="101" t="str">
        <f t="shared" si="11"/>
        <v/>
      </c>
      <c r="N69" s="123" t="str">
        <f>IF(A69="","",ROUND((H69*'Ayarlar ve Listeler'!$I$5+I69*'Ayarlar ve Listeler'!$I$6+J69*'Ayarlar ve Listeler'!$I$7+K69*'Ayarlar ve Listeler'!$I$8+L69*'Ayarlar ve Listeler'!$I$9+M69*'Ayarlar ve Listeler'!$I$10)*100,1))</f>
        <v/>
      </c>
      <c r="O69" s="108" t="str">
        <f>IF(N69="","",IF(N69&gt;='Ayarlar ve Listeler'!$M$10,"G69",IF(N69&gt;='Ayarlar ve Listeler'!$M$9,"G68",IF(N69&gt;='Ayarlar ve Listeler'!$M$8,"G67",IF(N69&gt;='Ayarlar ve Listeler'!$M$7,"G66",IF(N69&gt;='Ayarlar ve Listeler'!$M$6,"G65","G64"))))))</f>
        <v/>
      </c>
      <c r="P69" s="108" t="str">
        <f>IF(O69="","",IF(O69="G64","Operasyonel / destek",IF(O69="G65","Nitelikli operasyon",IF(O69="G66","Uzman / profesyonel",IF(O69="G67","Kıdemli uzman / yönetici",IF(O69="G68","Fonksiyon liderliği","Stratejik / üst yönetim"))))))</f>
        <v/>
      </c>
      <c r="Q69" s="69"/>
    </row>
    <row r="70" spans="1:17" x14ac:dyDescent="0.25">
      <c r="A70" s="69"/>
      <c r="B70" s="69"/>
      <c r="C70" s="69"/>
      <c r="D70" s="69"/>
      <c r="E70" s="69"/>
      <c r="F70" s="69"/>
      <c r="G70" s="69"/>
      <c r="H70" s="101" t="str">
        <f t="shared" ref="H70:H105" si="12">IF(B70="","",B70/4)</f>
        <v/>
      </c>
      <c r="I70" s="101" t="str">
        <f t="shared" ref="I70:I105" si="13">IF(C70="","",C70/3)</f>
        <v/>
      </c>
      <c r="J70" s="101" t="str">
        <f t="shared" ref="J70:J105" si="14">IF(D70="","",D70/4)</f>
        <v/>
      </c>
      <c r="K70" s="101" t="str">
        <f t="shared" ref="K70:K105" si="15">IF(E70="","",E70/3)</f>
        <v/>
      </c>
      <c r="L70" s="101" t="str">
        <f t="shared" ref="L70:L105" si="16">IF(F70="","",F70/5)</f>
        <v/>
      </c>
      <c r="M70" s="101" t="str">
        <f t="shared" ref="M70:M105" si="17">IF(G70="","",G70/5)</f>
        <v/>
      </c>
      <c r="N70" s="123" t="str">
        <f>IF(A70="","",ROUND((H70*'Ayarlar ve Listeler'!$I$5+I70*'Ayarlar ve Listeler'!$I$6+J70*'Ayarlar ve Listeler'!$I$7+K70*'Ayarlar ve Listeler'!$I$8+L70*'Ayarlar ve Listeler'!$I$9+M70*'Ayarlar ve Listeler'!$I$10)*100,1))</f>
        <v/>
      </c>
      <c r="O70" s="108" t="str">
        <f>IF(N70="","",IF(N70&gt;='Ayarlar ve Listeler'!$M$10,"G70",IF(N70&gt;='Ayarlar ve Listeler'!$M$9,"G69",IF(N70&gt;='Ayarlar ve Listeler'!$M$8,"G68",IF(N70&gt;='Ayarlar ve Listeler'!$M$7,"G67",IF(N70&gt;='Ayarlar ve Listeler'!$M$6,"G66","G65"))))))</f>
        <v/>
      </c>
      <c r="P70" s="108" t="str">
        <f>IF(O70="","",IF(O70="G65","Operasyonel / destek",IF(O70="G66","Nitelikli operasyon",IF(O70="G67","Uzman / profesyonel",IF(O70="G68","Kıdemli uzman / yönetici",IF(O70="G69","Fonksiyon liderliği","Stratejik / üst yönetim"))))))</f>
        <v/>
      </c>
      <c r="Q70" s="69"/>
    </row>
    <row r="71" spans="1:17" x14ac:dyDescent="0.25">
      <c r="A71" s="69"/>
      <c r="B71" s="69"/>
      <c r="C71" s="69"/>
      <c r="D71" s="69"/>
      <c r="E71" s="69"/>
      <c r="F71" s="69"/>
      <c r="G71" s="69"/>
      <c r="H71" s="101" t="str">
        <f t="shared" si="12"/>
        <v/>
      </c>
      <c r="I71" s="101" t="str">
        <f t="shared" si="13"/>
        <v/>
      </c>
      <c r="J71" s="101" t="str">
        <f t="shared" si="14"/>
        <v/>
      </c>
      <c r="K71" s="101" t="str">
        <f t="shared" si="15"/>
        <v/>
      </c>
      <c r="L71" s="101" t="str">
        <f t="shared" si="16"/>
        <v/>
      </c>
      <c r="M71" s="101" t="str">
        <f t="shared" si="17"/>
        <v/>
      </c>
      <c r="N71" s="123" t="str">
        <f>IF(A71="","",ROUND((H71*'Ayarlar ve Listeler'!$I$5+I71*'Ayarlar ve Listeler'!$I$6+J71*'Ayarlar ve Listeler'!$I$7+K71*'Ayarlar ve Listeler'!$I$8+L71*'Ayarlar ve Listeler'!$I$9+M71*'Ayarlar ve Listeler'!$I$10)*100,1))</f>
        <v/>
      </c>
      <c r="O71" s="108" t="str">
        <f>IF(N71="","",IF(N71&gt;='Ayarlar ve Listeler'!$M$10,"G71",IF(N71&gt;='Ayarlar ve Listeler'!$M$9,"G70",IF(N71&gt;='Ayarlar ve Listeler'!$M$8,"G69",IF(N71&gt;='Ayarlar ve Listeler'!$M$7,"G68",IF(N71&gt;='Ayarlar ve Listeler'!$M$6,"G67","G66"))))))</f>
        <v/>
      </c>
      <c r="P71" s="108" t="str">
        <f>IF(O71="","",IF(O71="G66","Operasyonel / destek",IF(O71="G67","Nitelikli operasyon",IF(O71="G68","Uzman / profesyonel",IF(O71="G69","Kıdemli uzman / yönetici",IF(O71="G70","Fonksiyon liderliği","Stratejik / üst yönetim"))))))</f>
        <v/>
      </c>
      <c r="Q71" s="69"/>
    </row>
    <row r="72" spans="1:17" x14ac:dyDescent="0.25">
      <c r="A72" s="69"/>
      <c r="B72" s="69"/>
      <c r="C72" s="69"/>
      <c r="D72" s="69"/>
      <c r="E72" s="69"/>
      <c r="F72" s="69"/>
      <c r="G72" s="69"/>
      <c r="H72" s="101" t="str">
        <f t="shared" si="12"/>
        <v/>
      </c>
      <c r="I72" s="101" t="str">
        <f t="shared" si="13"/>
        <v/>
      </c>
      <c r="J72" s="101" t="str">
        <f t="shared" si="14"/>
        <v/>
      </c>
      <c r="K72" s="101" t="str">
        <f t="shared" si="15"/>
        <v/>
      </c>
      <c r="L72" s="101" t="str">
        <f t="shared" si="16"/>
        <v/>
      </c>
      <c r="M72" s="101" t="str">
        <f t="shared" si="17"/>
        <v/>
      </c>
      <c r="N72" s="123" t="str">
        <f>IF(A72="","",ROUND((H72*'Ayarlar ve Listeler'!$I$5+I72*'Ayarlar ve Listeler'!$I$6+J72*'Ayarlar ve Listeler'!$I$7+K72*'Ayarlar ve Listeler'!$I$8+L72*'Ayarlar ve Listeler'!$I$9+M72*'Ayarlar ve Listeler'!$I$10)*100,1))</f>
        <v/>
      </c>
      <c r="O72" s="108" t="str">
        <f>IF(N72="","",IF(N72&gt;='Ayarlar ve Listeler'!$M$10,"G72",IF(N72&gt;='Ayarlar ve Listeler'!$M$9,"G71",IF(N72&gt;='Ayarlar ve Listeler'!$M$8,"G70",IF(N72&gt;='Ayarlar ve Listeler'!$M$7,"G69",IF(N72&gt;='Ayarlar ve Listeler'!$M$6,"G68","G67"))))))</f>
        <v/>
      </c>
      <c r="P72" s="108" t="str">
        <f>IF(O72="","",IF(O72="G67","Operasyonel / destek",IF(O72="G68","Nitelikli operasyon",IF(O72="G69","Uzman / profesyonel",IF(O72="G70","Kıdemli uzman / yönetici",IF(O72="G71","Fonksiyon liderliği","Stratejik / üst yönetim"))))))</f>
        <v/>
      </c>
      <c r="Q72" s="69"/>
    </row>
    <row r="73" spans="1:17" x14ac:dyDescent="0.25">
      <c r="A73" s="69"/>
      <c r="B73" s="69"/>
      <c r="C73" s="69"/>
      <c r="D73" s="69"/>
      <c r="E73" s="69"/>
      <c r="F73" s="69"/>
      <c r="G73" s="69"/>
      <c r="H73" s="101" t="str">
        <f t="shared" si="12"/>
        <v/>
      </c>
      <c r="I73" s="101" t="str">
        <f t="shared" si="13"/>
        <v/>
      </c>
      <c r="J73" s="101" t="str">
        <f t="shared" si="14"/>
        <v/>
      </c>
      <c r="K73" s="101" t="str">
        <f t="shared" si="15"/>
        <v/>
      </c>
      <c r="L73" s="101" t="str">
        <f t="shared" si="16"/>
        <v/>
      </c>
      <c r="M73" s="101" t="str">
        <f t="shared" si="17"/>
        <v/>
      </c>
      <c r="N73" s="123" t="str">
        <f>IF(A73="","",ROUND((H73*'Ayarlar ve Listeler'!$I$5+I73*'Ayarlar ve Listeler'!$I$6+J73*'Ayarlar ve Listeler'!$I$7+K73*'Ayarlar ve Listeler'!$I$8+L73*'Ayarlar ve Listeler'!$I$9+M73*'Ayarlar ve Listeler'!$I$10)*100,1))</f>
        <v/>
      </c>
      <c r="O73" s="108" t="str">
        <f>IF(N73="","",IF(N73&gt;='Ayarlar ve Listeler'!$M$10,"G73",IF(N73&gt;='Ayarlar ve Listeler'!$M$9,"G72",IF(N73&gt;='Ayarlar ve Listeler'!$M$8,"G71",IF(N73&gt;='Ayarlar ve Listeler'!$M$7,"G70",IF(N73&gt;='Ayarlar ve Listeler'!$M$6,"G69","G68"))))))</f>
        <v/>
      </c>
      <c r="P73" s="108" t="str">
        <f>IF(O73="","",IF(O73="G68","Operasyonel / destek",IF(O73="G69","Nitelikli operasyon",IF(O73="G70","Uzman / profesyonel",IF(O73="G71","Kıdemli uzman / yönetici",IF(O73="G72","Fonksiyon liderliği","Stratejik / üst yönetim"))))))</f>
        <v/>
      </c>
      <c r="Q73" s="69"/>
    </row>
    <row r="74" spans="1:17" x14ac:dyDescent="0.25">
      <c r="A74" s="69"/>
      <c r="B74" s="69"/>
      <c r="C74" s="69"/>
      <c r="D74" s="69"/>
      <c r="E74" s="69"/>
      <c r="F74" s="69"/>
      <c r="G74" s="69"/>
      <c r="H74" s="101" t="str">
        <f t="shared" si="12"/>
        <v/>
      </c>
      <c r="I74" s="101" t="str">
        <f t="shared" si="13"/>
        <v/>
      </c>
      <c r="J74" s="101" t="str">
        <f t="shared" si="14"/>
        <v/>
      </c>
      <c r="K74" s="101" t="str">
        <f t="shared" si="15"/>
        <v/>
      </c>
      <c r="L74" s="101" t="str">
        <f t="shared" si="16"/>
        <v/>
      </c>
      <c r="M74" s="101" t="str">
        <f t="shared" si="17"/>
        <v/>
      </c>
      <c r="N74" s="123" t="str">
        <f>IF(A74="","",ROUND((H74*'Ayarlar ve Listeler'!$I$5+I74*'Ayarlar ve Listeler'!$I$6+J74*'Ayarlar ve Listeler'!$I$7+K74*'Ayarlar ve Listeler'!$I$8+L74*'Ayarlar ve Listeler'!$I$9+M74*'Ayarlar ve Listeler'!$I$10)*100,1))</f>
        <v/>
      </c>
      <c r="O74" s="108" t="str">
        <f>IF(N74="","",IF(N74&gt;='Ayarlar ve Listeler'!$M$10,"G74",IF(N74&gt;='Ayarlar ve Listeler'!$M$9,"G73",IF(N74&gt;='Ayarlar ve Listeler'!$M$8,"G72",IF(N74&gt;='Ayarlar ve Listeler'!$M$7,"G71",IF(N74&gt;='Ayarlar ve Listeler'!$M$6,"G70","G69"))))))</f>
        <v/>
      </c>
      <c r="P74" s="108" t="str">
        <f>IF(O74="","",IF(O74="G69","Operasyonel / destek",IF(O74="G70","Nitelikli operasyon",IF(O74="G71","Uzman / profesyonel",IF(O74="G72","Kıdemli uzman / yönetici",IF(O74="G73","Fonksiyon liderliği","Stratejik / üst yönetim"))))))</f>
        <v/>
      </c>
      <c r="Q74" s="69"/>
    </row>
    <row r="75" spans="1:17" x14ac:dyDescent="0.25">
      <c r="A75" s="69"/>
      <c r="B75" s="69"/>
      <c r="C75" s="69"/>
      <c r="D75" s="69"/>
      <c r="E75" s="69"/>
      <c r="F75" s="69"/>
      <c r="G75" s="69"/>
      <c r="H75" s="101" t="str">
        <f t="shared" si="12"/>
        <v/>
      </c>
      <c r="I75" s="101" t="str">
        <f t="shared" si="13"/>
        <v/>
      </c>
      <c r="J75" s="101" t="str">
        <f t="shared" si="14"/>
        <v/>
      </c>
      <c r="K75" s="101" t="str">
        <f t="shared" si="15"/>
        <v/>
      </c>
      <c r="L75" s="101" t="str">
        <f t="shared" si="16"/>
        <v/>
      </c>
      <c r="M75" s="101" t="str">
        <f t="shared" si="17"/>
        <v/>
      </c>
      <c r="N75" s="123" t="str">
        <f>IF(A75="","",ROUND((H75*'Ayarlar ve Listeler'!$I$5+I75*'Ayarlar ve Listeler'!$I$6+J75*'Ayarlar ve Listeler'!$I$7+K75*'Ayarlar ve Listeler'!$I$8+L75*'Ayarlar ve Listeler'!$I$9+M75*'Ayarlar ve Listeler'!$I$10)*100,1))</f>
        <v/>
      </c>
      <c r="O75" s="108" t="str">
        <f>IF(N75="","",IF(N75&gt;='Ayarlar ve Listeler'!$M$10,"G75",IF(N75&gt;='Ayarlar ve Listeler'!$M$9,"G74",IF(N75&gt;='Ayarlar ve Listeler'!$M$8,"G73",IF(N75&gt;='Ayarlar ve Listeler'!$M$7,"G72",IF(N75&gt;='Ayarlar ve Listeler'!$M$6,"G71","G70"))))))</f>
        <v/>
      </c>
      <c r="P75" s="108" t="str">
        <f>IF(O75="","",IF(O75="G70","Operasyonel / destek",IF(O75="G71","Nitelikli operasyon",IF(O75="G72","Uzman / profesyonel",IF(O75="G73","Kıdemli uzman / yönetici",IF(O75="G74","Fonksiyon liderliği","Stratejik / üst yönetim"))))))</f>
        <v/>
      </c>
      <c r="Q75" s="69"/>
    </row>
    <row r="76" spans="1:17" x14ac:dyDescent="0.25">
      <c r="A76" s="69"/>
      <c r="B76" s="69"/>
      <c r="C76" s="69"/>
      <c r="D76" s="69"/>
      <c r="E76" s="69"/>
      <c r="F76" s="69"/>
      <c r="G76" s="69"/>
      <c r="H76" s="101" t="str">
        <f t="shared" si="12"/>
        <v/>
      </c>
      <c r="I76" s="101" t="str">
        <f t="shared" si="13"/>
        <v/>
      </c>
      <c r="J76" s="101" t="str">
        <f t="shared" si="14"/>
        <v/>
      </c>
      <c r="K76" s="101" t="str">
        <f t="shared" si="15"/>
        <v/>
      </c>
      <c r="L76" s="101" t="str">
        <f t="shared" si="16"/>
        <v/>
      </c>
      <c r="M76" s="101" t="str">
        <f t="shared" si="17"/>
        <v/>
      </c>
      <c r="N76" s="123" t="str">
        <f>IF(A76="","",ROUND((H76*'Ayarlar ve Listeler'!$I$5+I76*'Ayarlar ve Listeler'!$I$6+J76*'Ayarlar ve Listeler'!$I$7+K76*'Ayarlar ve Listeler'!$I$8+L76*'Ayarlar ve Listeler'!$I$9+M76*'Ayarlar ve Listeler'!$I$10)*100,1))</f>
        <v/>
      </c>
      <c r="O76" s="108" t="str">
        <f>IF(N76="","",IF(N76&gt;='Ayarlar ve Listeler'!$M$10,"G76",IF(N76&gt;='Ayarlar ve Listeler'!$M$9,"G75",IF(N76&gt;='Ayarlar ve Listeler'!$M$8,"G74",IF(N76&gt;='Ayarlar ve Listeler'!$M$7,"G73",IF(N76&gt;='Ayarlar ve Listeler'!$M$6,"G72","G71"))))))</f>
        <v/>
      </c>
      <c r="P76" s="108" t="str">
        <f>IF(O76="","",IF(O76="G71","Operasyonel / destek",IF(O76="G72","Nitelikli operasyon",IF(O76="G73","Uzman / profesyonel",IF(O76="G74","Kıdemli uzman / yönetici",IF(O76="G75","Fonksiyon liderliği","Stratejik / üst yönetim"))))))</f>
        <v/>
      </c>
      <c r="Q76" s="69"/>
    </row>
    <row r="77" spans="1:17" x14ac:dyDescent="0.25">
      <c r="A77" s="69"/>
      <c r="B77" s="69"/>
      <c r="C77" s="69"/>
      <c r="D77" s="69"/>
      <c r="E77" s="69"/>
      <c r="F77" s="69"/>
      <c r="G77" s="69"/>
      <c r="H77" s="101" t="str">
        <f t="shared" si="12"/>
        <v/>
      </c>
      <c r="I77" s="101" t="str">
        <f t="shared" si="13"/>
        <v/>
      </c>
      <c r="J77" s="101" t="str">
        <f t="shared" si="14"/>
        <v/>
      </c>
      <c r="K77" s="101" t="str">
        <f t="shared" si="15"/>
        <v/>
      </c>
      <c r="L77" s="101" t="str">
        <f t="shared" si="16"/>
        <v/>
      </c>
      <c r="M77" s="101" t="str">
        <f t="shared" si="17"/>
        <v/>
      </c>
      <c r="N77" s="123" t="str">
        <f>IF(A77="","",ROUND((H77*'Ayarlar ve Listeler'!$I$5+I77*'Ayarlar ve Listeler'!$I$6+J77*'Ayarlar ve Listeler'!$I$7+K77*'Ayarlar ve Listeler'!$I$8+L77*'Ayarlar ve Listeler'!$I$9+M77*'Ayarlar ve Listeler'!$I$10)*100,1))</f>
        <v/>
      </c>
      <c r="O77" s="108" t="str">
        <f>IF(N77="","",IF(N77&gt;='Ayarlar ve Listeler'!$M$10,"G77",IF(N77&gt;='Ayarlar ve Listeler'!$M$9,"G76",IF(N77&gt;='Ayarlar ve Listeler'!$M$8,"G75",IF(N77&gt;='Ayarlar ve Listeler'!$M$7,"G74",IF(N77&gt;='Ayarlar ve Listeler'!$M$6,"G73","G72"))))))</f>
        <v/>
      </c>
      <c r="P77" s="108" t="str">
        <f>IF(O77="","",IF(O77="G72","Operasyonel / destek",IF(O77="G73","Nitelikli operasyon",IF(O77="G74","Uzman / profesyonel",IF(O77="G75","Kıdemli uzman / yönetici",IF(O77="G76","Fonksiyon liderliği","Stratejik / üst yönetim"))))))</f>
        <v/>
      </c>
      <c r="Q77" s="69"/>
    </row>
    <row r="78" spans="1:17" x14ac:dyDescent="0.25">
      <c r="A78" s="69"/>
      <c r="B78" s="69"/>
      <c r="C78" s="69"/>
      <c r="D78" s="69"/>
      <c r="E78" s="69"/>
      <c r="F78" s="69"/>
      <c r="G78" s="69"/>
      <c r="H78" s="101" t="str">
        <f t="shared" si="12"/>
        <v/>
      </c>
      <c r="I78" s="101" t="str">
        <f t="shared" si="13"/>
        <v/>
      </c>
      <c r="J78" s="101" t="str">
        <f t="shared" si="14"/>
        <v/>
      </c>
      <c r="K78" s="101" t="str">
        <f t="shared" si="15"/>
        <v/>
      </c>
      <c r="L78" s="101" t="str">
        <f t="shared" si="16"/>
        <v/>
      </c>
      <c r="M78" s="101" t="str">
        <f t="shared" si="17"/>
        <v/>
      </c>
      <c r="N78" s="123" t="str">
        <f>IF(A78="","",ROUND((H78*'Ayarlar ve Listeler'!$I$5+I78*'Ayarlar ve Listeler'!$I$6+J78*'Ayarlar ve Listeler'!$I$7+K78*'Ayarlar ve Listeler'!$I$8+L78*'Ayarlar ve Listeler'!$I$9+M78*'Ayarlar ve Listeler'!$I$10)*100,1))</f>
        <v/>
      </c>
      <c r="O78" s="108" t="str">
        <f>IF(N78="","",IF(N78&gt;='Ayarlar ve Listeler'!$M$10,"G78",IF(N78&gt;='Ayarlar ve Listeler'!$M$9,"G77",IF(N78&gt;='Ayarlar ve Listeler'!$M$8,"G76",IF(N78&gt;='Ayarlar ve Listeler'!$M$7,"G75",IF(N78&gt;='Ayarlar ve Listeler'!$M$6,"G74","G73"))))))</f>
        <v/>
      </c>
      <c r="P78" s="108" t="str">
        <f>IF(O78="","",IF(O78="G73","Operasyonel / destek",IF(O78="G74","Nitelikli operasyon",IF(O78="G75","Uzman / profesyonel",IF(O78="G76","Kıdemli uzman / yönetici",IF(O78="G77","Fonksiyon liderliği","Stratejik / üst yönetim"))))))</f>
        <v/>
      </c>
      <c r="Q78" s="69"/>
    </row>
    <row r="79" spans="1:17" x14ac:dyDescent="0.25">
      <c r="A79" s="69"/>
      <c r="B79" s="69"/>
      <c r="C79" s="69"/>
      <c r="D79" s="69"/>
      <c r="E79" s="69"/>
      <c r="F79" s="69"/>
      <c r="G79" s="69"/>
      <c r="H79" s="101" t="str">
        <f t="shared" si="12"/>
        <v/>
      </c>
      <c r="I79" s="101" t="str">
        <f t="shared" si="13"/>
        <v/>
      </c>
      <c r="J79" s="101" t="str">
        <f t="shared" si="14"/>
        <v/>
      </c>
      <c r="K79" s="101" t="str">
        <f t="shared" si="15"/>
        <v/>
      </c>
      <c r="L79" s="101" t="str">
        <f t="shared" si="16"/>
        <v/>
      </c>
      <c r="M79" s="101" t="str">
        <f t="shared" si="17"/>
        <v/>
      </c>
      <c r="N79" s="123" t="str">
        <f>IF(A79="","",ROUND((H79*'Ayarlar ve Listeler'!$I$5+I79*'Ayarlar ve Listeler'!$I$6+J79*'Ayarlar ve Listeler'!$I$7+K79*'Ayarlar ve Listeler'!$I$8+L79*'Ayarlar ve Listeler'!$I$9+M79*'Ayarlar ve Listeler'!$I$10)*100,1))</f>
        <v/>
      </c>
      <c r="O79" s="108" t="str">
        <f>IF(N79="","",IF(N79&gt;='Ayarlar ve Listeler'!$M$10,"G79",IF(N79&gt;='Ayarlar ve Listeler'!$M$9,"G78",IF(N79&gt;='Ayarlar ve Listeler'!$M$8,"G77",IF(N79&gt;='Ayarlar ve Listeler'!$M$7,"G76",IF(N79&gt;='Ayarlar ve Listeler'!$M$6,"G75","G74"))))))</f>
        <v/>
      </c>
      <c r="P79" s="108" t="str">
        <f>IF(O79="","",IF(O79="G74","Operasyonel / destek",IF(O79="G75","Nitelikli operasyon",IF(O79="G76","Uzman / profesyonel",IF(O79="G77","Kıdemli uzman / yönetici",IF(O79="G78","Fonksiyon liderliği","Stratejik / üst yönetim"))))))</f>
        <v/>
      </c>
      <c r="Q79" s="69"/>
    </row>
    <row r="80" spans="1:17" x14ac:dyDescent="0.25">
      <c r="A80" s="69"/>
      <c r="B80" s="69"/>
      <c r="C80" s="69"/>
      <c r="D80" s="69"/>
      <c r="E80" s="69"/>
      <c r="F80" s="69"/>
      <c r="G80" s="69"/>
      <c r="H80" s="101" t="str">
        <f t="shared" si="12"/>
        <v/>
      </c>
      <c r="I80" s="101" t="str">
        <f t="shared" si="13"/>
        <v/>
      </c>
      <c r="J80" s="101" t="str">
        <f t="shared" si="14"/>
        <v/>
      </c>
      <c r="K80" s="101" t="str">
        <f t="shared" si="15"/>
        <v/>
      </c>
      <c r="L80" s="101" t="str">
        <f t="shared" si="16"/>
        <v/>
      </c>
      <c r="M80" s="101" t="str">
        <f t="shared" si="17"/>
        <v/>
      </c>
      <c r="N80" s="123" t="str">
        <f>IF(A80="","",ROUND((H80*'Ayarlar ve Listeler'!$I$5+I80*'Ayarlar ve Listeler'!$I$6+J80*'Ayarlar ve Listeler'!$I$7+K80*'Ayarlar ve Listeler'!$I$8+L80*'Ayarlar ve Listeler'!$I$9+M80*'Ayarlar ve Listeler'!$I$10)*100,1))</f>
        <v/>
      </c>
      <c r="O80" s="108" t="str">
        <f>IF(N80="","",IF(N80&gt;='Ayarlar ve Listeler'!$M$10,"G80",IF(N80&gt;='Ayarlar ve Listeler'!$M$9,"G79",IF(N80&gt;='Ayarlar ve Listeler'!$M$8,"G78",IF(N80&gt;='Ayarlar ve Listeler'!$M$7,"G77",IF(N80&gt;='Ayarlar ve Listeler'!$M$6,"G76","G75"))))))</f>
        <v/>
      </c>
      <c r="P80" s="108" t="str">
        <f>IF(O80="","",IF(O80="G75","Operasyonel / destek",IF(O80="G76","Nitelikli operasyon",IF(O80="G77","Uzman / profesyonel",IF(O80="G78","Kıdemli uzman / yönetici",IF(O80="G79","Fonksiyon liderliği","Stratejik / üst yönetim"))))))</f>
        <v/>
      </c>
      <c r="Q80" s="69"/>
    </row>
    <row r="81" spans="1:17" x14ac:dyDescent="0.25">
      <c r="A81" s="69"/>
      <c r="B81" s="69"/>
      <c r="C81" s="69"/>
      <c r="D81" s="69"/>
      <c r="E81" s="69"/>
      <c r="F81" s="69"/>
      <c r="G81" s="69"/>
      <c r="H81" s="101" t="str">
        <f t="shared" si="12"/>
        <v/>
      </c>
      <c r="I81" s="101" t="str">
        <f t="shared" si="13"/>
        <v/>
      </c>
      <c r="J81" s="101" t="str">
        <f t="shared" si="14"/>
        <v/>
      </c>
      <c r="K81" s="101" t="str">
        <f t="shared" si="15"/>
        <v/>
      </c>
      <c r="L81" s="101" t="str">
        <f t="shared" si="16"/>
        <v/>
      </c>
      <c r="M81" s="101" t="str">
        <f t="shared" si="17"/>
        <v/>
      </c>
      <c r="N81" s="123" t="str">
        <f>IF(A81="","",ROUND((H81*'Ayarlar ve Listeler'!$I$5+I81*'Ayarlar ve Listeler'!$I$6+J81*'Ayarlar ve Listeler'!$I$7+K81*'Ayarlar ve Listeler'!$I$8+L81*'Ayarlar ve Listeler'!$I$9+M81*'Ayarlar ve Listeler'!$I$10)*100,1))</f>
        <v/>
      </c>
      <c r="O81" s="108" t="str">
        <f>IF(N81="","",IF(N81&gt;='Ayarlar ve Listeler'!$M$10,"G81",IF(N81&gt;='Ayarlar ve Listeler'!$M$9,"G80",IF(N81&gt;='Ayarlar ve Listeler'!$M$8,"G79",IF(N81&gt;='Ayarlar ve Listeler'!$M$7,"G78",IF(N81&gt;='Ayarlar ve Listeler'!$M$6,"G77","G76"))))))</f>
        <v/>
      </c>
      <c r="P81" s="108" t="str">
        <f>IF(O81="","",IF(O81="G76","Operasyonel / destek",IF(O81="G77","Nitelikli operasyon",IF(O81="G78","Uzman / profesyonel",IF(O81="G79","Kıdemli uzman / yönetici",IF(O81="G80","Fonksiyon liderliği","Stratejik / üst yönetim"))))))</f>
        <v/>
      </c>
      <c r="Q81" s="69"/>
    </row>
    <row r="82" spans="1:17" x14ac:dyDescent="0.25">
      <c r="A82" s="69"/>
      <c r="B82" s="69"/>
      <c r="C82" s="69"/>
      <c r="D82" s="69"/>
      <c r="E82" s="69"/>
      <c r="F82" s="69"/>
      <c r="G82" s="69"/>
      <c r="H82" s="101" t="str">
        <f t="shared" si="12"/>
        <v/>
      </c>
      <c r="I82" s="101" t="str">
        <f t="shared" si="13"/>
        <v/>
      </c>
      <c r="J82" s="101" t="str">
        <f t="shared" si="14"/>
        <v/>
      </c>
      <c r="K82" s="101" t="str">
        <f t="shared" si="15"/>
        <v/>
      </c>
      <c r="L82" s="101" t="str">
        <f t="shared" si="16"/>
        <v/>
      </c>
      <c r="M82" s="101" t="str">
        <f t="shared" si="17"/>
        <v/>
      </c>
      <c r="N82" s="123" t="str">
        <f>IF(A82="","",ROUND((H82*'Ayarlar ve Listeler'!$I$5+I82*'Ayarlar ve Listeler'!$I$6+J82*'Ayarlar ve Listeler'!$I$7+K82*'Ayarlar ve Listeler'!$I$8+L82*'Ayarlar ve Listeler'!$I$9+M82*'Ayarlar ve Listeler'!$I$10)*100,1))</f>
        <v/>
      </c>
      <c r="O82" s="108" t="str">
        <f>IF(N82="","",IF(N82&gt;='Ayarlar ve Listeler'!$M$10,"G82",IF(N82&gt;='Ayarlar ve Listeler'!$M$9,"G81",IF(N82&gt;='Ayarlar ve Listeler'!$M$8,"G80",IF(N82&gt;='Ayarlar ve Listeler'!$M$7,"G79",IF(N82&gt;='Ayarlar ve Listeler'!$M$6,"G78","G77"))))))</f>
        <v/>
      </c>
      <c r="P82" s="108" t="str">
        <f>IF(O82="","",IF(O82="G77","Operasyonel / destek",IF(O82="G78","Nitelikli operasyon",IF(O82="G79","Uzman / profesyonel",IF(O82="G80","Kıdemli uzman / yönetici",IF(O82="G81","Fonksiyon liderliği","Stratejik / üst yönetim"))))))</f>
        <v/>
      </c>
      <c r="Q82" s="69"/>
    </row>
    <row r="83" spans="1:17" x14ac:dyDescent="0.25">
      <c r="A83" s="69"/>
      <c r="B83" s="69"/>
      <c r="C83" s="69"/>
      <c r="D83" s="69"/>
      <c r="E83" s="69"/>
      <c r="F83" s="69"/>
      <c r="G83" s="69"/>
      <c r="H83" s="101" t="str">
        <f t="shared" si="12"/>
        <v/>
      </c>
      <c r="I83" s="101" t="str">
        <f t="shared" si="13"/>
        <v/>
      </c>
      <c r="J83" s="101" t="str">
        <f t="shared" si="14"/>
        <v/>
      </c>
      <c r="K83" s="101" t="str">
        <f t="shared" si="15"/>
        <v/>
      </c>
      <c r="L83" s="101" t="str">
        <f t="shared" si="16"/>
        <v/>
      </c>
      <c r="M83" s="101" t="str">
        <f t="shared" si="17"/>
        <v/>
      </c>
      <c r="N83" s="123" t="str">
        <f>IF(A83="","",ROUND((H83*'Ayarlar ve Listeler'!$I$5+I83*'Ayarlar ve Listeler'!$I$6+J83*'Ayarlar ve Listeler'!$I$7+K83*'Ayarlar ve Listeler'!$I$8+L83*'Ayarlar ve Listeler'!$I$9+M83*'Ayarlar ve Listeler'!$I$10)*100,1))</f>
        <v/>
      </c>
      <c r="O83" s="108" t="str">
        <f>IF(N83="","",IF(N83&gt;='Ayarlar ve Listeler'!$M$10,"G83",IF(N83&gt;='Ayarlar ve Listeler'!$M$9,"G82",IF(N83&gt;='Ayarlar ve Listeler'!$M$8,"G81",IF(N83&gt;='Ayarlar ve Listeler'!$M$7,"G80",IF(N83&gt;='Ayarlar ve Listeler'!$M$6,"G79","G78"))))))</f>
        <v/>
      </c>
      <c r="P83" s="108" t="str">
        <f>IF(O83="","",IF(O83="G78","Operasyonel / destek",IF(O83="G79","Nitelikli operasyon",IF(O83="G80","Uzman / profesyonel",IF(O83="G81","Kıdemli uzman / yönetici",IF(O83="G82","Fonksiyon liderliği","Stratejik / üst yönetim"))))))</f>
        <v/>
      </c>
      <c r="Q83" s="69"/>
    </row>
    <row r="84" spans="1:17" x14ac:dyDescent="0.25">
      <c r="A84" s="69"/>
      <c r="B84" s="69"/>
      <c r="C84" s="69"/>
      <c r="D84" s="69"/>
      <c r="E84" s="69"/>
      <c r="F84" s="69"/>
      <c r="G84" s="69"/>
      <c r="H84" s="101" t="str">
        <f t="shared" si="12"/>
        <v/>
      </c>
      <c r="I84" s="101" t="str">
        <f t="shared" si="13"/>
        <v/>
      </c>
      <c r="J84" s="101" t="str">
        <f t="shared" si="14"/>
        <v/>
      </c>
      <c r="K84" s="101" t="str">
        <f t="shared" si="15"/>
        <v/>
      </c>
      <c r="L84" s="101" t="str">
        <f t="shared" si="16"/>
        <v/>
      </c>
      <c r="M84" s="101" t="str">
        <f t="shared" si="17"/>
        <v/>
      </c>
      <c r="N84" s="123" t="str">
        <f>IF(A84="","",ROUND((H84*'Ayarlar ve Listeler'!$I$5+I84*'Ayarlar ve Listeler'!$I$6+J84*'Ayarlar ve Listeler'!$I$7+K84*'Ayarlar ve Listeler'!$I$8+L84*'Ayarlar ve Listeler'!$I$9+M84*'Ayarlar ve Listeler'!$I$10)*100,1))</f>
        <v/>
      </c>
      <c r="O84" s="108" t="str">
        <f>IF(N84="","",IF(N84&gt;='Ayarlar ve Listeler'!$M$10,"G84",IF(N84&gt;='Ayarlar ve Listeler'!$M$9,"G83",IF(N84&gt;='Ayarlar ve Listeler'!$M$8,"G82",IF(N84&gt;='Ayarlar ve Listeler'!$M$7,"G81",IF(N84&gt;='Ayarlar ve Listeler'!$M$6,"G80","G79"))))))</f>
        <v/>
      </c>
      <c r="P84" s="108" t="str">
        <f>IF(O84="","",IF(O84="G79","Operasyonel / destek",IF(O84="G80","Nitelikli operasyon",IF(O84="G81","Uzman / profesyonel",IF(O84="G82","Kıdemli uzman / yönetici",IF(O84="G83","Fonksiyon liderliği","Stratejik / üst yönetim"))))))</f>
        <v/>
      </c>
      <c r="Q84" s="69"/>
    </row>
    <row r="85" spans="1:17" x14ac:dyDescent="0.25">
      <c r="A85" s="69"/>
      <c r="B85" s="69"/>
      <c r="C85" s="69"/>
      <c r="D85" s="69"/>
      <c r="E85" s="69"/>
      <c r="F85" s="69"/>
      <c r="G85" s="69"/>
      <c r="H85" s="101" t="str">
        <f t="shared" si="12"/>
        <v/>
      </c>
      <c r="I85" s="101" t="str">
        <f t="shared" si="13"/>
        <v/>
      </c>
      <c r="J85" s="101" t="str">
        <f t="shared" si="14"/>
        <v/>
      </c>
      <c r="K85" s="101" t="str">
        <f t="shared" si="15"/>
        <v/>
      </c>
      <c r="L85" s="101" t="str">
        <f t="shared" si="16"/>
        <v/>
      </c>
      <c r="M85" s="101" t="str">
        <f t="shared" si="17"/>
        <v/>
      </c>
      <c r="N85" s="123" t="str">
        <f>IF(A85="","",ROUND((H85*'Ayarlar ve Listeler'!$I$5+I85*'Ayarlar ve Listeler'!$I$6+J85*'Ayarlar ve Listeler'!$I$7+K85*'Ayarlar ve Listeler'!$I$8+L85*'Ayarlar ve Listeler'!$I$9+M85*'Ayarlar ve Listeler'!$I$10)*100,1))</f>
        <v/>
      </c>
      <c r="O85" s="108" t="str">
        <f>IF(N85="","",IF(N85&gt;='Ayarlar ve Listeler'!$M$10,"G85",IF(N85&gt;='Ayarlar ve Listeler'!$M$9,"G84",IF(N85&gt;='Ayarlar ve Listeler'!$M$8,"G83",IF(N85&gt;='Ayarlar ve Listeler'!$M$7,"G82",IF(N85&gt;='Ayarlar ve Listeler'!$M$6,"G81","G80"))))))</f>
        <v/>
      </c>
      <c r="P85" s="108" t="str">
        <f>IF(O85="","",IF(O85="G80","Operasyonel / destek",IF(O85="G81","Nitelikli operasyon",IF(O85="G82","Uzman / profesyonel",IF(O85="G83","Kıdemli uzman / yönetici",IF(O85="G84","Fonksiyon liderliği","Stratejik / üst yönetim"))))))</f>
        <v/>
      </c>
      <c r="Q85" s="69"/>
    </row>
    <row r="86" spans="1:17" x14ac:dyDescent="0.25">
      <c r="A86" s="69"/>
      <c r="B86" s="69"/>
      <c r="C86" s="69"/>
      <c r="D86" s="69"/>
      <c r="E86" s="69"/>
      <c r="F86" s="69"/>
      <c r="G86" s="69"/>
      <c r="H86" s="101" t="str">
        <f t="shared" si="12"/>
        <v/>
      </c>
      <c r="I86" s="101" t="str">
        <f t="shared" si="13"/>
        <v/>
      </c>
      <c r="J86" s="101" t="str">
        <f t="shared" si="14"/>
        <v/>
      </c>
      <c r="K86" s="101" t="str">
        <f t="shared" si="15"/>
        <v/>
      </c>
      <c r="L86" s="101" t="str">
        <f t="shared" si="16"/>
        <v/>
      </c>
      <c r="M86" s="101" t="str">
        <f t="shared" si="17"/>
        <v/>
      </c>
      <c r="N86" s="123" t="str">
        <f>IF(A86="","",ROUND((H86*'Ayarlar ve Listeler'!$I$5+I86*'Ayarlar ve Listeler'!$I$6+J86*'Ayarlar ve Listeler'!$I$7+K86*'Ayarlar ve Listeler'!$I$8+L86*'Ayarlar ve Listeler'!$I$9+M86*'Ayarlar ve Listeler'!$I$10)*100,1))</f>
        <v/>
      </c>
      <c r="O86" s="108" t="str">
        <f>IF(N86="","",IF(N86&gt;='Ayarlar ve Listeler'!$M$10,"G86",IF(N86&gt;='Ayarlar ve Listeler'!$M$9,"G85",IF(N86&gt;='Ayarlar ve Listeler'!$M$8,"G84",IF(N86&gt;='Ayarlar ve Listeler'!$M$7,"G83",IF(N86&gt;='Ayarlar ve Listeler'!$M$6,"G82","G81"))))))</f>
        <v/>
      </c>
      <c r="P86" s="108" t="str">
        <f>IF(O86="","",IF(O86="G81","Operasyonel / destek",IF(O86="G82","Nitelikli operasyon",IF(O86="G83","Uzman / profesyonel",IF(O86="G84","Kıdemli uzman / yönetici",IF(O86="G85","Fonksiyon liderliği","Stratejik / üst yönetim"))))))</f>
        <v/>
      </c>
      <c r="Q86" s="69"/>
    </row>
    <row r="87" spans="1:17" x14ac:dyDescent="0.25">
      <c r="A87" s="69"/>
      <c r="B87" s="69"/>
      <c r="C87" s="69"/>
      <c r="D87" s="69"/>
      <c r="E87" s="69"/>
      <c r="F87" s="69"/>
      <c r="G87" s="69"/>
      <c r="H87" s="101" t="str">
        <f t="shared" si="12"/>
        <v/>
      </c>
      <c r="I87" s="101" t="str">
        <f t="shared" si="13"/>
        <v/>
      </c>
      <c r="J87" s="101" t="str">
        <f t="shared" si="14"/>
        <v/>
      </c>
      <c r="K87" s="101" t="str">
        <f t="shared" si="15"/>
        <v/>
      </c>
      <c r="L87" s="101" t="str">
        <f t="shared" si="16"/>
        <v/>
      </c>
      <c r="M87" s="101" t="str">
        <f t="shared" si="17"/>
        <v/>
      </c>
      <c r="N87" s="123" t="str">
        <f>IF(A87="","",ROUND((H87*'Ayarlar ve Listeler'!$I$5+I87*'Ayarlar ve Listeler'!$I$6+J87*'Ayarlar ve Listeler'!$I$7+K87*'Ayarlar ve Listeler'!$I$8+L87*'Ayarlar ve Listeler'!$I$9+M87*'Ayarlar ve Listeler'!$I$10)*100,1))</f>
        <v/>
      </c>
      <c r="O87" s="108" t="str">
        <f>IF(N87="","",IF(N87&gt;='Ayarlar ve Listeler'!$M$10,"G87",IF(N87&gt;='Ayarlar ve Listeler'!$M$9,"G86",IF(N87&gt;='Ayarlar ve Listeler'!$M$8,"G85",IF(N87&gt;='Ayarlar ve Listeler'!$M$7,"G84",IF(N87&gt;='Ayarlar ve Listeler'!$M$6,"G83","G82"))))))</f>
        <v/>
      </c>
      <c r="P87" s="108" t="str">
        <f>IF(O87="","",IF(O87="G82","Operasyonel / destek",IF(O87="G83","Nitelikli operasyon",IF(O87="G84","Uzman / profesyonel",IF(O87="G85","Kıdemli uzman / yönetici",IF(O87="G86","Fonksiyon liderliği","Stratejik / üst yönetim"))))))</f>
        <v/>
      </c>
      <c r="Q87" s="69"/>
    </row>
    <row r="88" spans="1:17" x14ac:dyDescent="0.25">
      <c r="A88" s="69"/>
      <c r="B88" s="69"/>
      <c r="C88" s="69"/>
      <c r="D88" s="69"/>
      <c r="E88" s="69"/>
      <c r="F88" s="69"/>
      <c r="G88" s="69"/>
      <c r="H88" s="101" t="str">
        <f t="shared" si="12"/>
        <v/>
      </c>
      <c r="I88" s="101" t="str">
        <f t="shared" si="13"/>
        <v/>
      </c>
      <c r="J88" s="101" t="str">
        <f t="shared" si="14"/>
        <v/>
      </c>
      <c r="K88" s="101" t="str">
        <f t="shared" si="15"/>
        <v/>
      </c>
      <c r="L88" s="101" t="str">
        <f t="shared" si="16"/>
        <v/>
      </c>
      <c r="M88" s="101" t="str">
        <f t="shared" si="17"/>
        <v/>
      </c>
      <c r="N88" s="123" t="str">
        <f>IF(A88="","",ROUND((H88*'Ayarlar ve Listeler'!$I$5+I88*'Ayarlar ve Listeler'!$I$6+J88*'Ayarlar ve Listeler'!$I$7+K88*'Ayarlar ve Listeler'!$I$8+L88*'Ayarlar ve Listeler'!$I$9+M88*'Ayarlar ve Listeler'!$I$10)*100,1))</f>
        <v/>
      </c>
      <c r="O88" s="108" t="str">
        <f>IF(N88="","",IF(N88&gt;='Ayarlar ve Listeler'!$M$10,"G88",IF(N88&gt;='Ayarlar ve Listeler'!$M$9,"G87",IF(N88&gt;='Ayarlar ve Listeler'!$M$8,"G86",IF(N88&gt;='Ayarlar ve Listeler'!$M$7,"G85",IF(N88&gt;='Ayarlar ve Listeler'!$M$6,"G84","G83"))))))</f>
        <v/>
      </c>
      <c r="P88" s="108" t="str">
        <f>IF(O88="","",IF(O88="G83","Operasyonel / destek",IF(O88="G84","Nitelikli operasyon",IF(O88="G85","Uzman / profesyonel",IF(O88="G86","Kıdemli uzman / yönetici",IF(O88="G87","Fonksiyon liderliği","Stratejik / üst yönetim"))))))</f>
        <v/>
      </c>
      <c r="Q88" s="69"/>
    </row>
    <row r="89" spans="1:17" x14ac:dyDescent="0.25">
      <c r="A89" s="69"/>
      <c r="B89" s="69"/>
      <c r="C89" s="69"/>
      <c r="D89" s="69"/>
      <c r="E89" s="69"/>
      <c r="F89" s="69"/>
      <c r="G89" s="69"/>
      <c r="H89" s="101" t="str">
        <f t="shared" si="12"/>
        <v/>
      </c>
      <c r="I89" s="101" t="str">
        <f t="shared" si="13"/>
        <v/>
      </c>
      <c r="J89" s="101" t="str">
        <f t="shared" si="14"/>
        <v/>
      </c>
      <c r="K89" s="101" t="str">
        <f t="shared" si="15"/>
        <v/>
      </c>
      <c r="L89" s="101" t="str">
        <f t="shared" si="16"/>
        <v/>
      </c>
      <c r="M89" s="101" t="str">
        <f t="shared" si="17"/>
        <v/>
      </c>
      <c r="N89" s="123" t="str">
        <f>IF(A89="","",ROUND((H89*'Ayarlar ve Listeler'!$I$5+I89*'Ayarlar ve Listeler'!$I$6+J89*'Ayarlar ve Listeler'!$I$7+K89*'Ayarlar ve Listeler'!$I$8+L89*'Ayarlar ve Listeler'!$I$9+M89*'Ayarlar ve Listeler'!$I$10)*100,1))</f>
        <v/>
      </c>
      <c r="O89" s="108" t="str">
        <f>IF(N89="","",IF(N89&gt;='Ayarlar ve Listeler'!$M$10,"G89",IF(N89&gt;='Ayarlar ve Listeler'!$M$9,"G88",IF(N89&gt;='Ayarlar ve Listeler'!$M$8,"G87",IF(N89&gt;='Ayarlar ve Listeler'!$M$7,"G86",IF(N89&gt;='Ayarlar ve Listeler'!$M$6,"G85","G84"))))))</f>
        <v/>
      </c>
      <c r="P89" s="108" t="str">
        <f>IF(O89="","",IF(O89="G84","Operasyonel / destek",IF(O89="G85","Nitelikli operasyon",IF(O89="G86","Uzman / profesyonel",IF(O89="G87","Kıdemli uzman / yönetici",IF(O89="G88","Fonksiyon liderliği","Stratejik / üst yönetim"))))))</f>
        <v/>
      </c>
      <c r="Q89" s="69"/>
    </row>
    <row r="90" spans="1:17" x14ac:dyDescent="0.25">
      <c r="A90" s="69"/>
      <c r="B90" s="69"/>
      <c r="C90" s="69"/>
      <c r="D90" s="69"/>
      <c r="E90" s="69"/>
      <c r="F90" s="69"/>
      <c r="G90" s="69"/>
      <c r="H90" s="101" t="str">
        <f t="shared" si="12"/>
        <v/>
      </c>
      <c r="I90" s="101" t="str">
        <f t="shared" si="13"/>
        <v/>
      </c>
      <c r="J90" s="101" t="str">
        <f t="shared" si="14"/>
        <v/>
      </c>
      <c r="K90" s="101" t="str">
        <f t="shared" si="15"/>
        <v/>
      </c>
      <c r="L90" s="101" t="str">
        <f t="shared" si="16"/>
        <v/>
      </c>
      <c r="M90" s="101" t="str">
        <f t="shared" si="17"/>
        <v/>
      </c>
      <c r="N90" s="123" t="str">
        <f>IF(A90="","",ROUND((H90*'Ayarlar ve Listeler'!$I$5+I90*'Ayarlar ve Listeler'!$I$6+J90*'Ayarlar ve Listeler'!$I$7+K90*'Ayarlar ve Listeler'!$I$8+L90*'Ayarlar ve Listeler'!$I$9+M90*'Ayarlar ve Listeler'!$I$10)*100,1))</f>
        <v/>
      </c>
      <c r="O90" s="108" t="str">
        <f>IF(N90="","",IF(N90&gt;='Ayarlar ve Listeler'!$M$10,"G90",IF(N90&gt;='Ayarlar ve Listeler'!$M$9,"G89",IF(N90&gt;='Ayarlar ve Listeler'!$M$8,"G88",IF(N90&gt;='Ayarlar ve Listeler'!$M$7,"G87",IF(N90&gt;='Ayarlar ve Listeler'!$M$6,"G86","G85"))))))</f>
        <v/>
      </c>
      <c r="P90" s="108" t="str">
        <f>IF(O90="","",IF(O90="G85","Operasyonel / destek",IF(O90="G86","Nitelikli operasyon",IF(O90="G87","Uzman / profesyonel",IF(O90="G88","Kıdemli uzman / yönetici",IF(O90="G89","Fonksiyon liderliği","Stratejik / üst yönetim"))))))</f>
        <v/>
      </c>
      <c r="Q90" s="69"/>
    </row>
    <row r="91" spans="1:17" x14ac:dyDescent="0.25">
      <c r="A91" s="69"/>
      <c r="B91" s="69"/>
      <c r="C91" s="69"/>
      <c r="D91" s="69"/>
      <c r="E91" s="69"/>
      <c r="F91" s="69"/>
      <c r="G91" s="69"/>
      <c r="H91" s="101" t="str">
        <f t="shared" si="12"/>
        <v/>
      </c>
      <c r="I91" s="101" t="str">
        <f t="shared" si="13"/>
        <v/>
      </c>
      <c r="J91" s="101" t="str">
        <f t="shared" si="14"/>
        <v/>
      </c>
      <c r="K91" s="101" t="str">
        <f t="shared" si="15"/>
        <v/>
      </c>
      <c r="L91" s="101" t="str">
        <f t="shared" si="16"/>
        <v/>
      </c>
      <c r="M91" s="101" t="str">
        <f t="shared" si="17"/>
        <v/>
      </c>
      <c r="N91" s="123" t="str">
        <f>IF(A91="","",ROUND((H91*'Ayarlar ve Listeler'!$I$5+I91*'Ayarlar ve Listeler'!$I$6+J91*'Ayarlar ve Listeler'!$I$7+K91*'Ayarlar ve Listeler'!$I$8+L91*'Ayarlar ve Listeler'!$I$9+M91*'Ayarlar ve Listeler'!$I$10)*100,1))</f>
        <v/>
      </c>
      <c r="O91" s="108" t="str">
        <f>IF(N91="","",IF(N91&gt;='Ayarlar ve Listeler'!$M$10,"G91",IF(N91&gt;='Ayarlar ve Listeler'!$M$9,"G90",IF(N91&gt;='Ayarlar ve Listeler'!$M$8,"G89",IF(N91&gt;='Ayarlar ve Listeler'!$M$7,"G88",IF(N91&gt;='Ayarlar ve Listeler'!$M$6,"G87","G86"))))))</f>
        <v/>
      </c>
      <c r="P91" s="108" t="str">
        <f>IF(O91="","",IF(O91="G86","Operasyonel / destek",IF(O91="G87","Nitelikli operasyon",IF(O91="G88","Uzman / profesyonel",IF(O91="G89","Kıdemli uzman / yönetici",IF(O91="G90","Fonksiyon liderliği","Stratejik / üst yönetim"))))))</f>
        <v/>
      </c>
      <c r="Q91" s="69"/>
    </row>
    <row r="92" spans="1:17" x14ac:dyDescent="0.25">
      <c r="A92" s="69"/>
      <c r="B92" s="69"/>
      <c r="C92" s="69"/>
      <c r="D92" s="69"/>
      <c r="E92" s="69"/>
      <c r="F92" s="69"/>
      <c r="G92" s="69"/>
      <c r="H92" s="101" t="str">
        <f t="shared" si="12"/>
        <v/>
      </c>
      <c r="I92" s="101" t="str">
        <f t="shared" si="13"/>
        <v/>
      </c>
      <c r="J92" s="101" t="str">
        <f t="shared" si="14"/>
        <v/>
      </c>
      <c r="K92" s="101" t="str">
        <f t="shared" si="15"/>
        <v/>
      </c>
      <c r="L92" s="101" t="str">
        <f t="shared" si="16"/>
        <v/>
      </c>
      <c r="M92" s="101" t="str">
        <f t="shared" si="17"/>
        <v/>
      </c>
      <c r="N92" s="123" t="str">
        <f>IF(A92="","",ROUND((H92*'Ayarlar ve Listeler'!$I$5+I92*'Ayarlar ve Listeler'!$I$6+J92*'Ayarlar ve Listeler'!$I$7+K92*'Ayarlar ve Listeler'!$I$8+L92*'Ayarlar ve Listeler'!$I$9+M92*'Ayarlar ve Listeler'!$I$10)*100,1))</f>
        <v/>
      </c>
      <c r="O92" s="108" t="str">
        <f>IF(N92="","",IF(N92&gt;='Ayarlar ve Listeler'!$M$10,"G92",IF(N92&gt;='Ayarlar ve Listeler'!$M$9,"G91",IF(N92&gt;='Ayarlar ve Listeler'!$M$8,"G90",IF(N92&gt;='Ayarlar ve Listeler'!$M$7,"G89",IF(N92&gt;='Ayarlar ve Listeler'!$M$6,"G88","G87"))))))</f>
        <v/>
      </c>
      <c r="P92" s="108" t="str">
        <f>IF(O92="","",IF(O92="G87","Operasyonel / destek",IF(O92="G88","Nitelikli operasyon",IF(O92="G89","Uzman / profesyonel",IF(O92="G90","Kıdemli uzman / yönetici",IF(O92="G91","Fonksiyon liderliği","Stratejik / üst yönetim"))))))</f>
        <v/>
      </c>
      <c r="Q92" s="69"/>
    </row>
    <row r="93" spans="1:17" x14ac:dyDescent="0.25">
      <c r="A93" s="69"/>
      <c r="B93" s="69"/>
      <c r="C93" s="69"/>
      <c r="D93" s="69"/>
      <c r="E93" s="69"/>
      <c r="F93" s="69"/>
      <c r="G93" s="69"/>
      <c r="H93" s="101" t="str">
        <f t="shared" si="12"/>
        <v/>
      </c>
      <c r="I93" s="101" t="str">
        <f t="shared" si="13"/>
        <v/>
      </c>
      <c r="J93" s="101" t="str">
        <f t="shared" si="14"/>
        <v/>
      </c>
      <c r="K93" s="101" t="str">
        <f t="shared" si="15"/>
        <v/>
      </c>
      <c r="L93" s="101" t="str">
        <f t="shared" si="16"/>
        <v/>
      </c>
      <c r="M93" s="101" t="str">
        <f t="shared" si="17"/>
        <v/>
      </c>
      <c r="N93" s="123" t="str">
        <f>IF(A93="","",ROUND((H93*'Ayarlar ve Listeler'!$I$5+I93*'Ayarlar ve Listeler'!$I$6+J93*'Ayarlar ve Listeler'!$I$7+K93*'Ayarlar ve Listeler'!$I$8+L93*'Ayarlar ve Listeler'!$I$9+M93*'Ayarlar ve Listeler'!$I$10)*100,1))</f>
        <v/>
      </c>
      <c r="O93" s="108" t="str">
        <f>IF(N93="","",IF(N93&gt;='Ayarlar ve Listeler'!$M$10,"G93",IF(N93&gt;='Ayarlar ve Listeler'!$M$9,"G92",IF(N93&gt;='Ayarlar ve Listeler'!$M$8,"G91",IF(N93&gt;='Ayarlar ve Listeler'!$M$7,"G90",IF(N93&gt;='Ayarlar ve Listeler'!$M$6,"G89","G88"))))))</f>
        <v/>
      </c>
      <c r="P93" s="108" t="str">
        <f>IF(O93="","",IF(O93="G88","Operasyonel / destek",IF(O93="G89","Nitelikli operasyon",IF(O93="G90","Uzman / profesyonel",IF(O93="G91","Kıdemli uzman / yönetici",IF(O93="G92","Fonksiyon liderliği","Stratejik / üst yönetim"))))))</f>
        <v/>
      </c>
      <c r="Q93" s="69"/>
    </row>
    <row r="94" spans="1:17" x14ac:dyDescent="0.25">
      <c r="A94" s="69"/>
      <c r="B94" s="69"/>
      <c r="C94" s="69"/>
      <c r="D94" s="69"/>
      <c r="E94" s="69"/>
      <c r="F94" s="69"/>
      <c r="G94" s="69"/>
      <c r="H94" s="101" t="str">
        <f t="shared" si="12"/>
        <v/>
      </c>
      <c r="I94" s="101" t="str">
        <f t="shared" si="13"/>
        <v/>
      </c>
      <c r="J94" s="101" t="str">
        <f t="shared" si="14"/>
        <v/>
      </c>
      <c r="K94" s="101" t="str">
        <f t="shared" si="15"/>
        <v/>
      </c>
      <c r="L94" s="101" t="str">
        <f t="shared" si="16"/>
        <v/>
      </c>
      <c r="M94" s="101" t="str">
        <f t="shared" si="17"/>
        <v/>
      </c>
      <c r="N94" s="123" t="str">
        <f>IF(A94="","",ROUND((H94*'Ayarlar ve Listeler'!$I$5+I94*'Ayarlar ve Listeler'!$I$6+J94*'Ayarlar ve Listeler'!$I$7+K94*'Ayarlar ve Listeler'!$I$8+L94*'Ayarlar ve Listeler'!$I$9+M94*'Ayarlar ve Listeler'!$I$10)*100,1))</f>
        <v/>
      </c>
      <c r="O94" s="108" t="str">
        <f>IF(N94="","",IF(N94&gt;='Ayarlar ve Listeler'!$M$10,"G94",IF(N94&gt;='Ayarlar ve Listeler'!$M$9,"G93",IF(N94&gt;='Ayarlar ve Listeler'!$M$8,"G92",IF(N94&gt;='Ayarlar ve Listeler'!$M$7,"G91",IF(N94&gt;='Ayarlar ve Listeler'!$M$6,"G90","G89"))))))</f>
        <v/>
      </c>
      <c r="P94" s="108" t="str">
        <f>IF(O94="","",IF(O94="G89","Operasyonel / destek",IF(O94="G90","Nitelikli operasyon",IF(O94="G91","Uzman / profesyonel",IF(O94="G92","Kıdemli uzman / yönetici",IF(O94="G93","Fonksiyon liderliği","Stratejik / üst yönetim"))))))</f>
        <v/>
      </c>
      <c r="Q94" s="69"/>
    </row>
    <row r="95" spans="1:17" x14ac:dyDescent="0.25">
      <c r="A95" s="69"/>
      <c r="B95" s="69"/>
      <c r="C95" s="69"/>
      <c r="D95" s="69"/>
      <c r="E95" s="69"/>
      <c r="F95" s="69"/>
      <c r="G95" s="69"/>
      <c r="H95" s="101" t="str">
        <f t="shared" si="12"/>
        <v/>
      </c>
      <c r="I95" s="101" t="str">
        <f t="shared" si="13"/>
        <v/>
      </c>
      <c r="J95" s="101" t="str">
        <f t="shared" si="14"/>
        <v/>
      </c>
      <c r="K95" s="101" t="str">
        <f t="shared" si="15"/>
        <v/>
      </c>
      <c r="L95" s="101" t="str">
        <f t="shared" si="16"/>
        <v/>
      </c>
      <c r="M95" s="101" t="str">
        <f t="shared" si="17"/>
        <v/>
      </c>
      <c r="N95" s="123" t="str">
        <f>IF(A95="","",ROUND((H95*'Ayarlar ve Listeler'!$I$5+I95*'Ayarlar ve Listeler'!$I$6+J95*'Ayarlar ve Listeler'!$I$7+K95*'Ayarlar ve Listeler'!$I$8+L95*'Ayarlar ve Listeler'!$I$9+M95*'Ayarlar ve Listeler'!$I$10)*100,1))</f>
        <v/>
      </c>
      <c r="O95" s="108" t="str">
        <f>IF(N95="","",IF(N95&gt;='Ayarlar ve Listeler'!$M$10,"G95",IF(N95&gt;='Ayarlar ve Listeler'!$M$9,"G94",IF(N95&gt;='Ayarlar ve Listeler'!$M$8,"G93",IF(N95&gt;='Ayarlar ve Listeler'!$M$7,"G92",IF(N95&gt;='Ayarlar ve Listeler'!$M$6,"G91","G90"))))))</f>
        <v/>
      </c>
      <c r="P95" s="108" t="str">
        <f>IF(O95="","",IF(O95="G90","Operasyonel / destek",IF(O95="G91","Nitelikli operasyon",IF(O95="G92","Uzman / profesyonel",IF(O95="G93","Kıdemli uzman / yönetici",IF(O95="G94","Fonksiyon liderliği","Stratejik / üst yönetim"))))))</f>
        <v/>
      </c>
      <c r="Q95" s="69"/>
    </row>
    <row r="96" spans="1:17" x14ac:dyDescent="0.25">
      <c r="A96" s="69"/>
      <c r="B96" s="69"/>
      <c r="C96" s="69"/>
      <c r="D96" s="69"/>
      <c r="E96" s="69"/>
      <c r="F96" s="69"/>
      <c r="G96" s="69"/>
      <c r="H96" s="101" t="str">
        <f t="shared" si="12"/>
        <v/>
      </c>
      <c r="I96" s="101" t="str">
        <f t="shared" si="13"/>
        <v/>
      </c>
      <c r="J96" s="101" t="str">
        <f t="shared" si="14"/>
        <v/>
      </c>
      <c r="K96" s="101" t="str">
        <f t="shared" si="15"/>
        <v/>
      </c>
      <c r="L96" s="101" t="str">
        <f t="shared" si="16"/>
        <v/>
      </c>
      <c r="M96" s="101" t="str">
        <f t="shared" si="17"/>
        <v/>
      </c>
      <c r="N96" s="123" t="str">
        <f>IF(A96="","",ROUND((H96*'Ayarlar ve Listeler'!$I$5+I96*'Ayarlar ve Listeler'!$I$6+J96*'Ayarlar ve Listeler'!$I$7+K96*'Ayarlar ve Listeler'!$I$8+L96*'Ayarlar ve Listeler'!$I$9+M96*'Ayarlar ve Listeler'!$I$10)*100,1))</f>
        <v/>
      </c>
      <c r="O96" s="108" t="str">
        <f>IF(N96="","",IF(N96&gt;='Ayarlar ve Listeler'!$M$10,"G96",IF(N96&gt;='Ayarlar ve Listeler'!$M$9,"G95",IF(N96&gt;='Ayarlar ve Listeler'!$M$8,"G94",IF(N96&gt;='Ayarlar ve Listeler'!$M$7,"G93",IF(N96&gt;='Ayarlar ve Listeler'!$M$6,"G92","G91"))))))</f>
        <v/>
      </c>
      <c r="P96" s="108" t="str">
        <f>IF(O96="","",IF(O96="G91","Operasyonel / destek",IF(O96="G92","Nitelikli operasyon",IF(O96="G93","Uzman / profesyonel",IF(O96="G94","Kıdemli uzman / yönetici",IF(O96="G95","Fonksiyon liderliği","Stratejik / üst yönetim"))))))</f>
        <v/>
      </c>
      <c r="Q96" s="69"/>
    </row>
    <row r="97" spans="1:17" x14ac:dyDescent="0.25">
      <c r="A97" s="69"/>
      <c r="B97" s="69"/>
      <c r="C97" s="69"/>
      <c r="D97" s="69"/>
      <c r="E97" s="69"/>
      <c r="F97" s="69"/>
      <c r="G97" s="69"/>
      <c r="H97" s="101" t="str">
        <f t="shared" si="12"/>
        <v/>
      </c>
      <c r="I97" s="101" t="str">
        <f t="shared" si="13"/>
        <v/>
      </c>
      <c r="J97" s="101" t="str">
        <f t="shared" si="14"/>
        <v/>
      </c>
      <c r="K97" s="101" t="str">
        <f t="shared" si="15"/>
        <v/>
      </c>
      <c r="L97" s="101" t="str">
        <f t="shared" si="16"/>
        <v/>
      </c>
      <c r="M97" s="101" t="str">
        <f t="shared" si="17"/>
        <v/>
      </c>
      <c r="N97" s="123" t="str">
        <f>IF(A97="","",ROUND((H97*'Ayarlar ve Listeler'!$I$5+I97*'Ayarlar ve Listeler'!$I$6+J97*'Ayarlar ve Listeler'!$I$7+K97*'Ayarlar ve Listeler'!$I$8+L97*'Ayarlar ve Listeler'!$I$9+M97*'Ayarlar ve Listeler'!$I$10)*100,1))</f>
        <v/>
      </c>
      <c r="O97" s="108" t="str">
        <f>IF(N97="","",IF(N97&gt;='Ayarlar ve Listeler'!$M$10,"G97",IF(N97&gt;='Ayarlar ve Listeler'!$M$9,"G96",IF(N97&gt;='Ayarlar ve Listeler'!$M$8,"G95",IF(N97&gt;='Ayarlar ve Listeler'!$M$7,"G94",IF(N97&gt;='Ayarlar ve Listeler'!$M$6,"G93","G92"))))))</f>
        <v/>
      </c>
      <c r="P97" s="108" t="str">
        <f>IF(O97="","",IF(O97="G92","Operasyonel / destek",IF(O97="G93","Nitelikli operasyon",IF(O97="G94","Uzman / profesyonel",IF(O97="G95","Kıdemli uzman / yönetici",IF(O97="G96","Fonksiyon liderliği","Stratejik / üst yönetim"))))))</f>
        <v/>
      </c>
      <c r="Q97" s="69"/>
    </row>
    <row r="98" spans="1:17" x14ac:dyDescent="0.25">
      <c r="A98" s="69"/>
      <c r="B98" s="69"/>
      <c r="C98" s="69"/>
      <c r="D98" s="69"/>
      <c r="E98" s="69"/>
      <c r="F98" s="69"/>
      <c r="G98" s="69"/>
      <c r="H98" s="101" t="str">
        <f t="shared" si="12"/>
        <v/>
      </c>
      <c r="I98" s="101" t="str">
        <f t="shared" si="13"/>
        <v/>
      </c>
      <c r="J98" s="101" t="str">
        <f t="shared" si="14"/>
        <v/>
      </c>
      <c r="K98" s="101" t="str">
        <f t="shared" si="15"/>
        <v/>
      </c>
      <c r="L98" s="101" t="str">
        <f t="shared" si="16"/>
        <v/>
      </c>
      <c r="M98" s="101" t="str">
        <f t="shared" si="17"/>
        <v/>
      </c>
      <c r="N98" s="123" t="str">
        <f>IF(A98="","",ROUND((H98*'Ayarlar ve Listeler'!$I$5+I98*'Ayarlar ve Listeler'!$I$6+J98*'Ayarlar ve Listeler'!$I$7+K98*'Ayarlar ve Listeler'!$I$8+L98*'Ayarlar ve Listeler'!$I$9+M98*'Ayarlar ve Listeler'!$I$10)*100,1))</f>
        <v/>
      </c>
      <c r="O98" s="108" t="str">
        <f>IF(N98="","",IF(N98&gt;='Ayarlar ve Listeler'!$M$10,"G98",IF(N98&gt;='Ayarlar ve Listeler'!$M$9,"G97",IF(N98&gt;='Ayarlar ve Listeler'!$M$8,"G96",IF(N98&gt;='Ayarlar ve Listeler'!$M$7,"G95",IF(N98&gt;='Ayarlar ve Listeler'!$M$6,"G94","G93"))))))</f>
        <v/>
      </c>
      <c r="P98" s="108" t="str">
        <f>IF(O98="","",IF(O98="G93","Operasyonel / destek",IF(O98="G94","Nitelikli operasyon",IF(O98="G95","Uzman / profesyonel",IF(O98="G96","Kıdemli uzman / yönetici",IF(O98="G97","Fonksiyon liderliği","Stratejik / üst yönetim"))))))</f>
        <v/>
      </c>
      <c r="Q98" s="69"/>
    </row>
    <row r="99" spans="1:17" x14ac:dyDescent="0.25">
      <c r="A99" s="69"/>
      <c r="B99" s="69"/>
      <c r="C99" s="69"/>
      <c r="D99" s="69"/>
      <c r="E99" s="69"/>
      <c r="F99" s="69"/>
      <c r="G99" s="69"/>
      <c r="H99" s="101" t="str">
        <f t="shared" si="12"/>
        <v/>
      </c>
      <c r="I99" s="101" t="str">
        <f t="shared" si="13"/>
        <v/>
      </c>
      <c r="J99" s="101" t="str">
        <f t="shared" si="14"/>
        <v/>
      </c>
      <c r="K99" s="101" t="str">
        <f t="shared" si="15"/>
        <v/>
      </c>
      <c r="L99" s="101" t="str">
        <f t="shared" si="16"/>
        <v/>
      </c>
      <c r="M99" s="101" t="str">
        <f t="shared" si="17"/>
        <v/>
      </c>
      <c r="N99" s="123" t="str">
        <f>IF(A99="","",ROUND((H99*'Ayarlar ve Listeler'!$I$5+I99*'Ayarlar ve Listeler'!$I$6+J99*'Ayarlar ve Listeler'!$I$7+K99*'Ayarlar ve Listeler'!$I$8+L99*'Ayarlar ve Listeler'!$I$9+M99*'Ayarlar ve Listeler'!$I$10)*100,1))</f>
        <v/>
      </c>
      <c r="O99" s="108" t="str">
        <f>IF(N99="","",IF(N99&gt;='Ayarlar ve Listeler'!$M$10,"G99",IF(N99&gt;='Ayarlar ve Listeler'!$M$9,"G98",IF(N99&gt;='Ayarlar ve Listeler'!$M$8,"G97",IF(N99&gt;='Ayarlar ve Listeler'!$M$7,"G96",IF(N99&gt;='Ayarlar ve Listeler'!$M$6,"G95","G94"))))))</f>
        <v/>
      </c>
      <c r="P99" s="108" t="str">
        <f>IF(O99="","",IF(O99="G94","Operasyonel / destek",IF(O99="G95","Nitelikli operasyon",IF(O99="G96","Uzman / profesyonel",IF(O99="G97","Kıdemli uzman / yönetici",IF(O99="G98","Fonksiyon liderliği","Stratejik / üst yönetim"))))))</f>
        <v/>
      </c>
      <c r="Q99" s="69"/>
    </row>
    <row r="100" spans="1:17" x14ac:dyDescent="0.25">
      <c r="A100" s="69"/>
      <c r="B100" s="69"/>
      <c r="C100" s="69"/>
      <c r="D100" s="69"/>
      <c r="E100" s="69"/>
      <c r="F100" s="69"/>
      <c r="G100" s="69"/>
      <c r="H100" s="101" t="str">
        <f t="shared" si="12"/>
        <v/>
      </c>
      <c r="I100" s="101" t="str">
        <f t="shared" si="13"/>
        <v/>
      </c>
      <c r="J100" s="101" t="str">
        <f t="shared" si="14"/>
        <v/>
      </c>
      <c r="K100" s="101" t="str">
        <f t="shared" si="15"/>
        <v/>
      </c>
      <c r="L100" s="101" t="str">
        <f t="shared" si="16"/>
        <v/>
      </c>
      <c r="M100" s="101" t="str">
        <f t="shared" si="17"/>
        <v/>
      </c>
      <c r="N100" s="123" t="str">
        <f>IF(A100="","",ROUND((H100*'Ayarlar ve Listeler'!$I$5+I100*'Ayarlar ve Listeler'!$I$6+J100*'Ayarlar ve Listeler'!$I$7+K100*'Ayarlar ve Listeler'!$I$8+L100*'Ayarlar ve Listeler'!$I$9+M100*'Ayarlar ve Listeler'!$I$10)*100,1))</f>
        <v/>
      </c>
      <c r="O100" s="108" t="str">
        <f>IF(N100="","",IF(N100&gt;='Ayarlar ve Listeler'!$M$10,"G100",IF(N100&gt;='Ayarlar ve Listeler'!$M$9,"G99",IF(N100&gt;='Ayarlar ve Listeler'!$M$8,"G98",IF(N100&gt;='Ayarlar ve Listeler'!$M$7,"G97",IF(N100&gt;='Ayarlar ve Listeler'!$M$6,"G96","G95"))))))</f>
        <v/>
      </c>
      <c r="P100" s="108" t="str">
        <f>IF(O100="","",IF(O100="G95","Operasyonel / destek",IF(O100="G96","Nitelikli operasyon",IF(O100="G97","Uzman / profesyonel",IF(O100="G98","Kıdemli uzman / yönetici",IF(O100="G99","Fonksiyon liderliği","Stratejik / üst yönetim"))))))</f>
        <v/>
      </c>
      <c r="Q100" s="69"/>
    </row>
    <row r="101" spans="1:17" x14ac:dyDescent="0.25">
      <c r="A101" s="69"/>
      <c r="B101" s="69"/>
      <c r="C101" s="69"/>
      <c r="D101" s="69"/>
      <c r="E101" s="69"/>
      <c r="F101" s="69"/>
      <c r="G101" s="69"/>
      <c r="H101" s="101" t="str">
        <f t="shared" si="12"/>
        <v/>
      </c>
      <c r="I101" s="101" t="str">
        <f t="shared" si="13"/>
        <v/>
      </c>
      <c r="J101" s="101" t="str">
        <f t="shared" si="14"/>
        <v/>
      </c>
      <c r="K101" s="101" t="str">
        <f t="shared" si="15"/>
        <v/>
      </c>
      <c r="L101" s="101" t="str">
        <f t="shared" si="16"/>
        <v/>
      </c>
      <c r="M101" s="101" t="str">
        <f t="shared" si="17"/>
        <v/>
      </c>
      <c r="N101" s="123" t="str">
        <f>IF(A101="","",ROUND((H101*'Ayarlar ve Listeler'!$I$5+I101*'Ayarlar ve Listeler'!$I$6+J101*'Ayarlar ve Listeler'!$I$7+K101*'Ayarlar ve Listeler'!$I$8+L101*'Ayarlar ve Listeler'!$I$9+M101*'Ayarlar ve Listeler'!$I$10)*100,1))</f>
        <v/>
      </c>
      <c r="O101" s="108" t="str">
        <f>IF(N101="","",IF(N101&gt;='Ayarlar ve Listeler'!$M$10,"G101",IF(N101&gt;='Ayarlar ve Listeler'!$M$9,"G100",IF(N101&gt;='Ayarlar ve Listeler'!$M$8,"G99",IF(N101&gt;='Ayarlar ve Listeler'!$M$7,"G98",IF(N101&gt;='Ayarlar ve Listeler'!$M$6,"G97","G96"))))))</f>
        <v/>
      </c>
      <c r="P101" s="108" t="str">
        <f>IF(O101="","",IF(O101="G96","Operasyonel / destek",IF(O101="G97","Nitelikli operasyon",IF(O101="G98","Uzman / profesyonel",IF(O101="G99","Kıdemli uzman / yönetici",IF(O101="G100","Fonksiyon liderliği","Stratejik / üst yönetim"))))))</f>
        <v/>
      </c>
      <c r="Q101" s="69"/>
    </row>
    <row r="102" spans="1:17" x14ac:dyDescent="0.25">
      <c r="A102" s="69"/>
      <c r="B102" s="69"/>
      <c r="C102" s="69"/>
      <c r="D102" s="69"/>
      <c r="E102" s="69"/>
      <c r="F102" s="69"/>
      <c r="G102" s="69"/>
      <c r="H102" s="101" t="str">
        <f t="shared" si="12"/>
        <v/>
      </c>
      <c r="I102" s="101" t="str">
        <f t="shared" si="13"/>
        <v/>
      </c>
      <c r="J102" s="101" t="str">
        <f t="shared" si="14"/>
        <v/>
      </c>
      <c r="K102" s="101" t="str">
        <f t="shared" si="15"/>
        <v/>
      </c>
      <c r="L102" s="101" t="str">
        <f t="shared" si="16"/>
        <v/>
      </c>
      <c r="M102" s="101" t="str">
        <f t="shared" si="17"/>
        <v/>
      </c>
      <c r="N102" s="123" t="str">
        <f>IF(A102="","",ROUND((H102*'Ayarlar ve Listeler'!$I$5+I102*'Ayarlar ve Listeler'!$I$6+J102*'Ayarlar ve Listeler'!$I$7+K102*'Ayarlar ve Listeler'!$I$8+L102*'Ayarlar ve Listeler'!$I$9+M102*'Ayarlar ve Listeler'!$I$10)*100,1))</f>
        <v/>
      </c>
      <c r="O102" s="108" t="str">
        <f>IF(N102="","",IF(N102&gt;='Ayarlar ve Listeler'!$M$10,"G102",IF(N102&gt;='Ayarlar ve Listeler'!$M$9,"G101",IF(N102&gt;='Ayarlar ve Listeler'!$M$8,"G100",IF(N102&gt;='Ayarlar ve Listeler'!$M$7,"G99",IF(N102&gt;='Ayarlar ve Listeler'!$M$6,"G98","G97"))))))</f>
        <v/>
      </c>
      <c r="P102" s="108" t="str">
        <f>IF(O102="","",IF(O102="G97","Operasyonel / destek",IF(O102="G98","Nitelikli operasyon",IF(O102="G99","Uzman / profesyonel",IF(O102="G100","Kıdemli uzman / yönetici",IF(O102="G101","Fonksiyon liderliği","Stratejik / üst yönetim"))))))</f>
        <v/>
      </c>
      <c r="Q102" s="69"/>
    </row>
    <row r="103" spans="1:17" x14ac:dyDescent="0.25">
      <c r="A103" s="69"/>
      <c r="B103" s="69"/>
      <c r="C103" s="69"/>
      <c r="D103" s="69"/>
      <c r="E103" s="69"/>
      <c r="F103" s="69"/>
      <c r="G103" s="69"/>
      <c r="H103" s="101" t="str">
        <f t="shared" si="12"/>
        <v/>
      </c>
      <c r="I103" s="101" t="str">
        <f t="shared" si="13"/>
        <v/>
      </c>
      <c r="J103" s="101" t="str">
        <f t="shared" si="14"/>
        <v/>
      </c>
      <c r="K103" s="101" t="str">
        <f t="shared" si="15"/>
        <v/>
      </c>
      <c r="L103" s="101" t="str">
        <f t="shared" si="16"/>
        <v/>
      </c>
      <c r="M103" s="101" t="str">
        <f t="shared" si="17"/>
        <v/>
      </c>
      <c r="N103" s="123" t="str">
        <f>IF(A103="","",ROUND((H103*'Ayarlar ve Listeler'!$I$5+I103*'Ayarlar ve Listeler'!$I$6+J103*'Ayarlar ve Listeler'!$I$7+K103*'Ayarlar ve Listeler'!$I$8+L103*'Ayarlar ve Listeler'!$I$9+M103*'Ayarlar ve Listeler'!$I$10)*100,1))</f>
        <v/>
      </c>
      <c r="O103" s="108" t="str">
        <f>IF(N103="","",IF(N103&gt;='Ayarlar ve Listeler'!$M$10,"G103",IF(N103&gt;='Ayarlar ve Listeler'!$M$9,"G102",IF(N103&gt;='Ayarlar ve Listeler'!$M$8,"G101",IF(N103&gt;='Ayarlar ve Listeler'!$M$7,"G100",IF(N103&gt;='Ayarlar ve Listeler'!$M$6,"G99","G98"))))))</f>
        <v/>
      </c>
      <c r="P103" s="108" t="str">
        <f>IF(O103="","",IF(O103="G98","Operasyonel / destek",IF(O103="G99","Nitelikli operasyon",IF(O103="G100","Uzman / profesyonel",IF(O103="G101","Kıdemli uzman / yönetici",IF(O103="G102","Fonksiyon liderliği","Stratejik / üst yönetim"))))))</f>
        <v/>
      </c>
      <c r="Q103" s="69"/>
    </row>
    <row r="104" spans="1:17" x14ac:dyDescent="0.25">
      <c r="A104" s="69"/>
      <c r="B104" s="69"/>
      <c r="C104" s="69"/>
      <c r="D104" s="69"/>
      <c r="E104" s="69"/>
      <c r="F104" s="69"/>
      <c r="G104" s="69"/>
      <c r="H104" s="101" t="str">
        <f t="shared" si="12"/>
        <v/>
      </c>
      <c r="I104" s="101" t="str">
        <f t="shared" si="13"/>
        <v/>
      </c>
      <c r="J104" s="101" t="str">
        <f t="shared" si="14"/>
        <v/>
      </c>
      <c r="K104" s="101" t="str">
        <f t="shared" si="15"/>
        <v/>
      </c>
      <c r="L104" s="101" t="str">
        <f t="shared" si="16"/>
        <v/>
      </c>
      <c r="M104" s="101" t="str">
        <f t="shared" si="17"/>
        <v/>
      </c>
      <c r="N104" s="123" t="str">
        <f>IF(A104="","",ROUND((H104*'Ayarlar ve Listeler'!$I$5+I104*'Ayarlar ve Listeler'!$I$6+J104*'Ayarlar ve Listeler'!$I$7+K104*'Ayarlar ve Listeler'!$I$8+L104*'Ayarlar ve Listeler'!$I$9+M104*'Ayarlar ve Listeler'!$I$10)*100,1))</f>
        <v/>
      </c>
      <c r="O104" s="108" t="str">
        <f>IF(N104="","",IF(N104&gt;='Ayarlar ve Listeler'!$M$10,"G104",IF(N104&gt;='Ayarlar ve Listeler'!$M$9,"G103",IF(N104&gt;='Ayarlar ve Listeler'!$M$8,"G102",IF(N104&gt;='Ayarlar ve Listeler'!$M$7,"G101",IF(N104&gt;='Ayarlar ve Listeler'!$M$6,"G100","G99"))))))</f>
        <v/>
      </c>
      <c r="P104" s="108" t="str">
        <f>IF(O104="","",IF(O104="G99","Operasyonel / destek",IF(O104="G100","Nitelikli operasyon",IF(O104="G101","Uzman / profesyonel",IF(O104="G102","Kıdemli uzman / yönetici",IF(O104="G103","Fonksiyon liderliği","Stratejik / üst yönetim"))))))</f>
        <v/>
      </c>
      <c r="Q104" s="69"/>
    </row>
    <row r="105" spans="1:17" x14ac:dyDescent="0.25">
      <c r="A105" s="69"/>
      <c r="B105" s="69"/>
      <c r="C105" s="69"/>
      <c r="D105" s="69"/>
      <c r="E105" s="69"/>
      <c r="F105" s="69"/>
      <c r="G105" s="69"/>
      <c r="H105" s="101" t="str">
        <f t="shared" si="12"/>
        <v/>
      </c>
      <c r="I105" s="101" t="str">
        <f t="shared" si="13"/>
        <v/>
      </c>
      <c r="J105" s="101" t="str">
        <f t="shared" si="14"/>
        <v/>
      </c>
      <c r="K105" s="101" t="str">
        <f t="shared" si="15"/>
        <v/>
      </c>
      <c r="L105" s="101" t="str">
        <f t="shared" si="16"/>
        <v/>
      </c>
      <c r="M105" s="101" t="str">
        <f t="shared" si="17"/>
        <v/>
      </c>
      <c r="N105" s="123" t="str">
        <f>IF(A105="","",ROUND((H105*'Ayarlar ve Listeler'!$I$5+I105*'Ayarlar ve Listeler'!$I$6+J105*'Ayarlar ve Listeler'!$I$7+K105*'Ayarlar ve Listeler'!$I$8+L105*'Ayarlar ve Listeler'!$I$9+M105*'Ayarlar ve Listeler'!$I$10)*100,1))</f>
        <v/>
      </c>
      <c r="O105" s="108" t="str">
        <f>IF(N105="","",IF(N105&gt;='Ayarlar ve Listeler'!$M$10,"G105",IF(N105&gt;='Ayarlar ve Listeler'!$M$9,"G104",IF(N105&gt;='Ayarlar ve Listeler'!$M$8,"G103",IF(N105&gt;='Ayarlar ve Listeler'!$M$7,"G102",IF(N105&gt;='Ayarlar ve Listeler'!$M$6,"G101","G100"))))))</f>
        <v/>
      </c>
      <c r="P105" s="108" t="str">
        <f>IF(O105="","",IF(O105="G100","Operasyonel / destek",IF(O105="G101","Nitelikli operasyon",IF(O105="G102","Uzman / profesyonel",IF(O105="G103","Kıdemli uzman / yönetici",IF(O105="G104","Fonksiyon liderliği","Stratejik / üst yönetim"))))))</f>
        <v/>
      </c>
      <c r="Q105" s="69"/>
    </row>
  </sheetData>
  <mergeCells count="3">
    <mergeCell ref="A2:Q2"/>
    <mergeCell ref="A1:Q1"/>
    <mergeCell ref="A4:Q4"/>
  </mergeCells>
  <conditionalFormatting sqref="N6:N105">
    <cfRule type="colorScale" priority="1">
      <colorScale>
        <cfvo type="min"/>
        <cfvo type="percentile" val="50"/>
        <cfvo type="max"/>
        <color rgb="FFF8696B"/>
        <color rgb="FFFFEB84"/>
        <color rgb="FF63BE7B"/>
      </colorScale>
    </cfRule>
  </conditionalFormatting>
  <dataValidations count="6">
    <dataValidation type="list" sqref="B6:B105">
      <formula1>"1,2,3,4"</formula1>
    </dataValidation>
    <dataValidation type="list" sqref="C6:C105">
      <formula1>"1,2,3"</formula1>
    </dataValidation>
    <dataValidation type="list" sqref="D6:D105">
      <formula1>"1,2,3,4"</formula1>
    </dataValidation>
    <dataValidation type="list" sqref="E6:E105">
      <formula1>"1,2,3"</formula1>
    </dataValidation>
    <dataValidation type="list" sqref="F6:F105">
      <formula1>"1,2,3,4,5"</formula1>
    </dataValidation>
    <dataValidation type="list" sqref="G6:G105">
      <formula1>"1,2,3,4,5"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
  <sheetViews>
    <sheetView workbookViewId="0">
      <selection sqref="A1:R1"/>
    </sheetView>
  </sheetViews>
  <sheetFormatPr defaultRowHeight="15" x14ac:dyDescent="0.25"/>
  <cols>
    <col min="1" max="1" width="18" style="104" customWidth="1"/>
    <col min="2" max="2" width="20" style="104" customWidth="1"/>
    <col min="3" max="3" width="16" style="104" customWidth="1"/>
    <col min="4" max="4" width="24" style="104" customWidth="1"/>
    <col min="5" max="6" width="16" style="104" customWidth="1"/>
    <col min="7" max="7" width="14" style="104" customWidth="1"/>
    <col min="8" max="8" width="18" style="104" customWidth="1"/>
    <col min="9" max="9" width="14" style="104" customWidth="1"/>
    <col min="10" max="10" width="18" style="104" customWidth="1"/>
    <col min="11" max="12" width="34" style="104" customWidth="1"/>
    <col min="13" max="14" width="16" style="104" customWidth="1"/>
    <col min="15" max="15" width="18" style="104" customWidth="1"/>
    <col min="16" max="16" width="16" style="104" customWidth="1"/>
    <col min="17" max="17" width="42" style="104" customWidth="1"/>
    <col min="18" max="18" width="32" style="104" customWidth="1"/>
  </cols>
  <sheetData>
    <row r="1" spans="1:18" ht="18" customHeight="1" x14ac:dyDescent="0.3">
      <c r="A1" s="183" t="s">
        <v>905</v>
      </c>
      <c r="B1" s="125"/>
      <c r="C1" s="125"/>
      <c r="D1" s="125"/>
      <c r="E1" s="125"/>
      <c r="F1" s="125"/>
      <c r="G1" s="125"/>
      <c r="H1" s="125"/>
      <c r="I1" s="125"/>
      <c r="J1" s="125"/>
      <c r="K1" s="125"/>
      <c r="L1" s="125"/>
      <c r="M1" s="125"/>
      <c r="N1" s="125"/>
      <c r="O1" s="125"/>
      <c r="P1" s="125"/>
      <c r="Q1" s="125"/>
      <c r="R1" s="125"/>
    </row>
    <row r="2" spans="1:18" x14ac:dyDescent="0.25">
      <c r="A2" s="150" t="s">
        <v>906</v>
      </c>
      <c r="B2" s="125"/>
      <c r="C2" s="125"/>
      <c r="D2" s="125"/>
      <c r="E2" s="125"/>
      <c r="F2" s="125"/>
      <c r="G2" s="125"/>
      <c r="H2" s="125"/>
      <c r="I2" s="125"/>
      <c r="J2" s="125"/>
      <c r="K2" s="125"/>
      <c r="L2" s="125"/>
      <c r="M2" s="125"/>
      <c r="N2" s="125"/>
      <c r="O2" s="125"/>
      <c r="P2" s="125"/>
      <c r="Q2" s="125"/>
      <c r="R2" s="125"/>
    </row>
    <row r="4" spans="1:18" x14ac:dyDescent="0.25">
      <c r="A4" s="182" t="s">
        <v>907</v>
      </c>
      <c r="B4" s="125"/>
      <c r="C4" s="125"/>
      <c r="D4" s="125"/>
      <c r="E4" s="125"/>
      <c r="F4" s="125"/>
      <c r="G4" s="125"/>
      <c r="H4" s="125"/>
      <c r="I4" s="125"/>
      <c r="J4" s="125"/>
      <c r="K4" s="125"/>
      <c r="L4" s="125"/>
      <c r="M4" s="125"/>
      <c r="N4" s="125"/>
      <c r="O4" s="125"/>
      <c r="P4" s="125"/>
      <c r="Q4" s="125"/>
      <c r="R4" s="125"/>
    </row>
    <row r="5" spans="1:18" ht="30" customHeight="1" x14ac:dyDescent="0.25">
      <c r="A5" s="72" t="s">
        <v>139</v>
      </c>
      <c r="B5" s="72" t="s">
        <v>755</v>
      </c>
      <c r="C5" s="72" t="s">
        <v>908</v>
      </c>
      <c r="D5" s="72" t="s">
        <v>909</v>
      </c>
      <c r="E5" s="72" t="s">
        <v>910</v>
      </c>
      <c r="F5" s="72" t="s">
        <v>911</v>
      </c>
      <c r="G5" s="72" t="s">
        <v>912</v>
      </c>
      <c r="H5" s="72" t="s">
        <v>756</v>
      </c>
      <c r="I5" s="72" t="s">
        <v>913</v>
      </c>
      <c r="J5" s="72" t="s">
        <v>758</v>
      </c>
      <c r="K5" s="72" t="s">
        <v>914</v>
      </c>
      <c r="L5" s="72" t="s">
        <v>915</v>
      </c>
      <c r="M5" s="72" t="s">
        <v>916</v>
      </c>
      <c r="N5" s="72" t="s">
        <v>751</v>
      </c>
      <c r="O5" s="72" t="s">
        <v>917</v>
      </c>
      <c r="P5" s="72" t="s">
        <v>754</v>
      </c>
      <c r="Q5" s="72" t="s">
        <v>918</v>
      </c>
      <c r="R5" s="72" t="s">
        <v>443</v>
      </c>
    </row>
    <row r="6" spans="1:18" x14ac:dyDescent="0.25">
      <c r="A6" s="69" t="s">
        <v>160</v>
      </c>
      <c r="B6" s="69" t="s">
        <v>88</v>
      </c>
      <c r="C6" s="108">
        <f t="shared" ref="C6:C37" si="0">IF(B6="","",IF(B6="Kolay",1,IF(B6="Orta",2,IF(B6="Zor",3,4))))</f>
        <v>2</v>
      </c>
      <c r="D6" s="69" t="s">
        <v>88</v>
      </c>
      <c r="E6" s="108">
        <f t="shared" ref="E6:E37" si="1">IF(D6="","",IF(D6="Düşük",1,IF(D6="Orta",2,IF(D6="Yüksek",3,4))))</f>
        <v>2</v>
      </c>
      <c r="F6" s="69">
        <v>3</v>
      </c>
      <c r="G6" s="108">
        <f t="shared" ref="G6:G37" si="2">IF(F6="","",IF(F6&lt;=1,1,IF(F6&lt;=3,2,IF(F6&lt;=6,3,4))))</f>
        <v>2</v>
      </c>
      <c r="H6" s="69" t="s">
        <v>845</v>
      </c>
      <c r="I6" s="108">
        <f t="shared" ref="I6:I37" si="3">IF(H6="","",IF(H6="Yedek Var",1,IF(H6="Kısmen",2.5,4)))</f>
        <v>2.5</v>
      </c>
      <c r="J6" s="69">
        <v>3</v>
      </c>
      <c r="K6" s="69" t="s">
        <v>919</v>
      </c>
      <c r="L6" s="69" t="s">
        <v>920</v>
      </c>
      <c r="M6" s="108">
        <f t="shared" ref="M6:M37" si="4">IF(J6="","",IF(J6&lt;=1,1,IF(J6&lt;=3,2,IF(J6&lt;=6,3,4))))</f>
        <v>2</v>
      </c>
      <c r="N6" s="108">
        <f>IFERROR(INDEX('İş Değerleme &amp; Kademe'!$N$6:$N$105,MATCH(A6,'İş Değerleme &amp; Kademe'!$A$6:$A$105,0)),"")</f>
        <v>58.3</v>
      </c>
      <c r="O6" s="108">
        <f t="shared" ref="O6:O37" si="5">IF(A6="","",ROUND((C6/4)*20+(E6/4)*15+(G6/4)*15+(I6/4)*20+(M6/4)*10+(N6/100)*20,1))</f>
        <v>54.2</v>
      </c>
      <c r="P6" s="108" t="str">
        <f>IF(O6="","",IF(O6&gt;='Ayarlar ve Listeler'!$P$8,"Kritik",IF(O6&gt;='Ayarlar ve Listeler'!$P$7,"Yüksek",IF(O6&gt;='Ayarlar ve Listeler'!$P$6,"Orta","Düşük"))))</f>
        <v>Orta</v>
      </c>
      <c r="Q6" s="108" t="str">
        <f t="shared" ref="Q6:Q37" si="6">IF(P6="","",IF(P6="Kritik","Yedekleme planı + bağlılık aksiyonu + işe alım havuzu oluştur",IF(P6="Yüksek","6 aylık yedek geliştirme ve pazar taraması yap",IF(P6="Orta","Yedek aday ve gelişim planını yıllık gözden geçir","Standart kariyer/yedekleme takibi"))))</f>
        <v>Yedek aday ve gelişim planını yıllık gözden geçir</v>
      </c>
      <c r="R6" s="69" t="s">
        <v>921</v>
      </c>
    </row>
    <row r="7" spans="1:18" x14ac:dyDescent="0.25">
      <c r="A7" s="69"/>
      <c r="B7" s="69"/>
      <c r="C7" s="108" t="str">
        <f t="shared" si="0"/>
        <v/>
      </c>
      <c r="D7" s="69"/>
      <c r="E7" s="108" t="str">
        <f t="shared" si="1"/>
        <v/>
      </c>
      <c r="F7" s="69"/>
      <c r="G7" s="108" t="str">
        <f t="shared" si="2"/>
        <v/>
      </c>
      <c r="H7" s="69"/>
      <c r="I7" s="108" t="str">
        <f t="shared" si="3"/>
        <v/>
      </c>
      <c r="J7" s="69"/>
      <c r="K7" s="69"/>
      <c r="L7" s="69"/>
      <c r="M7" s="108" t="str">
        <f t="shared" si="4"/>
        <v/>
      </c>
      <c r="N7" s="108" t="str">
        <f>IFERROR(INDEX('İş Değerleme &amp; Kademe'!$N$6:$N$105,MATCH(A7,'İş Değerleme &amp; Kademe'!$A$6:$A$105,0)),"")</f>
        <v/>
      </c>
      <c r="O7" s="108" t="str">
        <f t="shared" si="5"/>
        <v/>
      </c>
      <c r="P7" s="108" t="str">
        <f>IF(O7="","",IF(O7&gt;='Ayarlar ve Listeler'!$P$8,"Kritik",IF(O7&gt;='Ayarlar ve Listeler'!$P$7,"Yüksek",IF(O7&gt;='Ayarlar ve Listeler'!$P$6,"Orta","Düşük"))))</f>
        <v/>
      </c>
      <c r="Q7" s="108" t="str">
        <f t="shared" si="6"/>
        <v/>
      </c>
      <c r="R7" s="69"/>
    </row>
    <row r="8" spans="1:18" x14ac:dyDescent="0.25">
      <c r="A8" s="69"/>
      <c r="B8" s="69"/>
      <c r="C8" s="108" t="str">
        <f t="shared" si="0"/>
        <v/>
      </c>
      <c r="D8" s="69"/>
      <c r="E8" s="108" t="str">
        <f t="shared" si="1"/>
        <v/>
      </c>
      <c r="F8" s="69"/>
      <c r="G8" s="108" t="str">
        <f t="shared" si="2"/>
        <v/>
      </c>
      <c r="H8" s="69"/>
      <c r="I8" s="108" t="str">
        <f t="shared" si="3"/>
        <v/>
      </c>
      <c r="J8" s="69"/>
      <c r="K8" s="69"/>
      <c r="L8" s="69"/>
      <c r="M8" s="108" t="str">
        <f t="shared" si="4"/>
        <v/>
      </c>
      <c r="N8" s="108" t="str">
        <f>IFERROR(INDEX('İş Değerleme &amp; Kademe'!$N$6:$N$105,MATCH(A8,'İş Değerleme &amp; Kademe'!$A$6:$A$105,0)),"")</f>
        <v/>
      </c>
      <c r="O8" s="108" t="str">
        <f t="shared" si="5"/>
        <v/>
      </c>
      <c r="P8" s="108" t="str">
        <f>IF(O8="","",IF(O8&gt;='Ayarlar ve Listeler'!$P$8,"Kritik",IF(O8&gt;='Ayarlar ve Listeler'!$P$7,"Yüksek",IF(O8&gt;='Ayarlar ve Listeler'!$P$6,"Orta","Düşük"))))</f>
        <v/>
      </c>
      <c r="Q8" s="108" t="str">
        <f t="shared" si="6"/>
        <v/>
      </c>
      <c r="R8" s="69"/>
    </row>
    <row r="9" spans="1:18" x14ac:dyDescent="0.25">
      <c r="A9" s="69"/>
      <c r="B9" s="69"/>
      <c r="C9" s="108" t="str">
        <f t="shared" si="0"/>
        <v/>
      </c>
      <c r="D9" s="69"/>
      <c r="E9" s="108" t="str">
        <f t="shared" si="1"/>
        <v/>
      </c>
      <c r="F9" s="69"/>
      <c r="G9" s="108" t="str">
        <f t="shared" si="2"/>
        <v/>
      </c>
      <c r="H9" s="69"/>
      <c r="I9" s="108" t="str">
        <f t="shared" si="3"/>
        <v/>
      </c>
      <c r="J9" s="69"/>
      <c r="K9" s="69"/>
      <c r="L9" s="69"/>
      <c r="M9" s="108" t="str">
        <f t="shared" si="4"/>
        <v/>
      </c>
      <c r="N9" s="108" t="str">
        <f>IFERROR(INDEX('İş Değerleme &amp; Kademe'!$N$6:$N$105,MATCH(A9,'İş Değerleme &amp; Kademe'!$A$6:$A$105,0)),"")</f>
        <v/>
      </c>
      <c r="O9" s="108" t="str">
        <f t="shared" si="5"/>
        <v/>
      </c>
      <c r="P9" s="108" t="str">
        <f>IF(O9="","",IF(O9&gt;='Ayarlar ve Listeler'!$P$8,"Kritik",IF(O9&gt;='Ayarlar ve Listeler'!$P$7,"Yüksek",IF(O9&gt;='Ayarlar ve Listeler'!$P$6,"Orta","Düşük"))))</f>
        <v/>
      </c>
      <c r="Q9" s="108" t="str">
        <f t="shared" si="6"/>
        <v/>
      </c>
      <c r="R9" s="69"/>
    </row>
    <row r="10" spans="1:18" x14ac:dyDescent="0.25">
      <c r="A10" s="69"/>
      <c r="B10" s="69"/>
      <c r="C10" s="108" t="str">
        <f t="shared" si="0"/>
        <v/>
      </c>
      <c r="D10" s="69"/>
      <c r="E10" s="108" t="str">
        <f t="shared" si="1"/>
        <v/>
      </c>
      <c r="F10" s="69"/>
      <c r="G10" s="108" t="str">
        <f t="shared" si="2"/>
        <v/>
      </c>
      <c r="H10" s="69"/>
      <c r="I10" s="108" t="str">
        <f t="shared" si="3"/>
        <v/>
      </c>
      <c r="J10" s="69"/>
      <c r="K10" s="69"/>
      <c r="L10" s="69"/>
      <c r="M10" s="108" t="str">
        <f t="shared" si="4"/>
        <v/>
      </c>
      <c r="N10" s="108" t="str">
        <f>IFERROR(INDEX('İş Değerleme &amp; Kademe'!$N$6:$N$105,MATCH(A10,'İş Değerleme &amp; Kademe'!$A$6:$A$105,0)),"")</f>
        <v/>
      </c>
      <c r="O10" s="108" t="str">
        <f t="shared" si="5"/>
        <v/>
      </c>
      <c r="P10" s="108" t="str">
        <f>IF(O10="","",IF(O10&gt;='Ayarlar ve Listeler'!$P$8,"Kritik",IF(O10&gt;='Ayarlar ve Listeler'!$P$7,"Yüksek",IF(O10&gt;='Ayarlar ve Listeler'!$P$6,"Orta","Düşük"))))</f>
        <v/>
      </c>
      <c r="Q10" s="108" t="str">
        <f t="shared" si="6"/>
        <v/>
      </c>
      <c r="R10" s="69"/>
    </row>
    <row r="11" spans="1:18" x14ac:dyDescent="0.25">
      <c r="A11" s="69"/>
      <c r="B11" s="69"/>
      <c r="C11" s="108" t="str">
        <f t="shared" si="0"/>
        <v/>
      </c>
      <c r="D11" s="69"/>
      <c r="E11" s="108" t="str">
        <f t="shared" si="1"/>
        <v/>
      </c>
      <c r="F11" s="69"/>
      <c r="G11" s="108" t="str">
        <f t="shared" si="2"/>
        <v/>
      </c>
      <c r="H11" s="69"/>
      <c r="I11" s="108" t="str">
        <f t="shared" si="3"/>
        <v/>
      </c>
      <c r="J11" s="69"/>
      <c r="K11" s="69"/>
      <c r="L11" s="69"/>
      <c r="M11" s="108" t="str">
        <f t="shared" si="4"/>
        <v/>
      </c>
      <c r="N11" s="108" t="str">
        <f>IFERROR(INDEX('İş Değerleme &amp; Kademe'!$N$6:$N$105,MATCH(A11,'İş Değerleme &amp; Kademe'!$A$6:$A$105,0)),"")</f>
        <v/>
      </c>
      <c r="O11" s="108" t="str">
        <f t="shared" si="5"/>
        <v/>
      </c>
      <c r="P11" s="108" t="str">
        <f>IF(O11="","",IF(O11&gt;='Ayarlar ve Listeler'!$P$8,"Kritik",IF(O11&gt;='Ayarlar ve Listeler'!$P$7,"Yüksek",IF(O11&gt;='Ayarlar ve Listeler'!$P$6,"Orta","Düşük"))))</f>
        <v/>
      </c>
      <c r="Q11" s="108" t="str">
        <f t="shared" si="6"/>
        <v/>
      </c>
      <c r="R11" s="69"/>
    </row>
    <row r="12" spans="1:18" x14ac:dyDescent="0.25">
      <c r="A12" s="69"/>
      <c r="B12" s="69"/>
      <c r="C12" s="108" t="str">
        <f t="shared" si="0"/>
        <v/>
      </c>
      <c r="D12" s="69"/>
      <c r="E12" s="108" t="str">
        <f t="shared" si="1"/>
        <v/>
      </c>
      <c r="F12" s="69"/>
      <c r="G12" s="108" t="str">
        <f t="shared" si="2"/>
        <v/>
      </c>
      <c r="H12" s="69"/>
      <c r="I12" s="108" t="str">
        <f t="shared" si="3"/>
        <v/>
      </c>
      <c r="J12" s="69"/>
      <c r="K12" s="69"/>
      <c r="L12" s="69"/>
      <c r="M12" s="108" t="str">
        <f t="shared" si="4"/>
        <v/>
      </c>
      <c r="N12" s="108" t="str">
        <f>IFERROR(INDEX('İş Değerleme &amp; Kademe'!$N$6:$N$105,MATCH(A12,'İş Değerleme &amp; Kademe'!$A$6:$A$105,0)),"")</f>
        <v/>
      </c>
      <c r="O12" s="108" t="str">
        <f t="shared" si="5"/>
        <v/>
      </c>
      <c r="P12" s="108" t="str">
        <f>IF(O12="","",IF(O12&gt;='Ayarlar ve Listeler'!$P$8,"Kritik",IF(O12&gt;='Ayarlar ve Listeler'!$P$7,"Yüksek",IF(O12&gt;='Ayarlar ve Listeler'!$P$6,"Orta","Düşük"))))</f>
        <v/>
      </c>
      <c r="Q12" s="108" t="str">
        <f t="shared" si="6"/>
        <v/>
      </c>
      <c r="R12" s="69"/>
    </row>
    <row r="13" spans="1:18" x14ac:dyDescent="0.25">
      <c r="A13" s="69"/>
      <c r="B13" s="69"/>
      <c r="C13" s="108" t="str">
        <f t="shared" si="0"/>
        <v/>
      </c>
      <c r="D13" s="69"/>
      <c r="E13" s="108" t="str">
        <f t="shared" si="1"/>
        <v/>
      </c>
      <c r="F13" s="69"/>
      <c r="G13" s="108" t="str">
        <f t="shared" si="2"/>
        <v/>
      </c>
      <c r="H13" s="69"/>
      <c r="I13" s="108" t="str">
        <f t="shared" si="3"/>
        <v/>
      </c>
      <c r="J13" s="69"/>
      <c r="K13" s="69"/>
      <c r="L13" s="69"/>
      <c r="M13" s="108" t="str">
        <f t="shared" si="4"/>
        <v/>
      </c>
      <c r="N13" s="108" t="str">
        <f>IFERROR(INDEX('İş Değerleme &amp; Kademe'!$N$6:$N$105,MATCH(A13,'İş Değerleme &amp; Kademe'!$A$6:$A$105,0)),"")</f>
        <v/>
      </c>
      <c r="O13" s="108" t="str">
        <f t="shared" si="5"/>
        <v/>
      </c>
      <c r="P13" s="108" t="str">
        <f>IF(O13="","",IF(O13&gt;='Ayarlar ve Listeler'!$P$8,"Kritik",IF(O13&gt;='Ayarlar ve Listeler'!$P$7,"Yüksek",IF(O13&gt;='Ayarlar ve Listeler'!$P$6,"Orta","Düşük"))))</f>
        <v/>
      </c>
      <c r="Q13" s="108" t="str">
        <f t="shared" si="6"/>
        <v/>
      </c>
      <c r="R13" s="69"/>
    </row>
    <row r="14" spans="1:18" x14ac:dyDescent="0.25">
      <c r="A14" s="69"/>
      <c r="B14" s="69"/>
      <c r="C14" s="108" t="str">
        <f t="shared" si="0"/>
        <v/>
      </c>
      <c r="D14" s="69"/>
      <c r="E14" s="108" t="str">
        <f t="shared" si="1"/>
        <v/>
      </c>
      <c r="F14" s="69"/>
      <c r="G14" s="108" t="str">
        <f t="shared" si="2"/>
        <v/>
      </c>
      <c r="H14" s="69"/>
      <c r="I14" s="108" t="str">
        <f t="shared" si="3"/>
        <v/>
      </c>
      <c r="J14" s="69"/>
      <c r="K14" s="69"/>
      <c r="L14" s="69"/>
      <c r="M14" s="108" t="str">
        <f t="shared" si="4"/>
        <v/>
      </c>
      <c r="N14" s="108" t="str">
        <f>IFERROR(INDEX('İş Değerleme &amp; Kademe'!$N$6:$N$105,MATCH(A14,'İş Değerleme &amp; Kademe'!$A$6:$A$105,0)),"")</f>
        <v/>
      </c>
      <c r="O14" s="108" t="str">
        <f t="shared" si="5"/>
        <v/>
      </c>
      <c r="P14" s="108" t="str">
        <f>IF(O14="","",IF(O14&gt;='Ayarlar ve Listeler'!$P$8,"Kritik",IF(O14&gt;='Ayarlar ve Listeler'!$P$7,"Yüksek",IF(O14&gt;='Ayarlar ve Listeler'!$P$6,"Orta","Düşük"))))</f>
        <v/>
      </c>
      <c r="Q14" s="108" t="str">
        <f t="shared" si="6"/>
        <v/>
      </c>
      <c r="R14" s="69"/>
    </row>
    <row r="15" spans="1:18" x14ac:dyDescent="0.25">
      <c r="A15" s="69"/>
      <c r="B15" s="69"/>
      <c r="C15" s="108" t="str">
        <f t="shared" si="0"/>
        <v/>
      </c>
      <c r="D15" s="69"/>
      <c r="E15" s="108" t="str">
        <f t="shared" si="1"/>
        <v/>
      </c>
      <c r="F15" s="69"/>
      <c r="G15" s="108" t="str">
        <f t="shared" si="2"/>
        <v/>
      </c>
      <c r="H15" s="69"/>
      <c r="I15" s="108" t="str">
        <f t="shared" si="3"/>
        <v/>
      </c>
      <c r="J15" s="69"/>
      <c r="K15" s="69"/>
      <c r="L15" s="69"/>
      <c r="M15" s="108" t="str">
        <f t="shared" si="4"/>
        <v/>
      </c>
      <c r="N15" s="108" t="str">
        <f>IFERROR(INDEX('İş Değerleme &amp; Kademe'!$N$6:$N$105,MATCH(A15,'İş Değerleme &amp; Kademe'!$A$6:$A$105,0)),"")</f>
        <v/>
      </c>
      <c r="O15" s="108" t="str">
        <f t="shared" si="5"/>
        <v/>
      </c>
      <c r="P15" s="108" t="str">
        <f>IF(O15="","",IF(O15&gt;='Ayarlar ve Listeler'!$P$8,"Kritik",IF(O15&gt;='Ayarlar ve Listeler'!$P$7,"Yüksek",IF(O15&gt;='Ayarlar ve Listeler'!$P$6,"Orta","Düşük"))))</f>
        <v/>
      </c>
      <c r="Q15" s="108" t="str">
        <f t="shared" si="6"/>
        <v/>
      </c>
      <c r="R15" s="69"/>
    </row>
    <row r="16" spans="1:18" x14ac:dyDescent="0.25">
      <c r="A16" s="69"/>
      <c r="B16" s="69"/>
      <c r="C16" s="108" t="str">
        <f t="shared" si="0"/>
        <v/>
      </c>
      <c r="D16" s="69"/>
      <c r="E16" s="108" t="str">
        <f t="shared" si="1"/>
        <v/>
      </c>
      <c r="F16" s="69"/>
      <c r="G16" s="108" t="str">
        <f t="shared" si="2"/>
        <v/>
      </c>
      <c r="H16" s="69"/>
      <c r="I16" s="108" t="str">
        <f t="shared" si="3"/>
        <v/>
      </c>
      <c r="J16" s="69"/>
      <c r="K16" s="69"/>
      <c r="L16" s="69"/>
      <c r="M16" s="108" t="str">
        <f t="shared" si="4"/>
        <v/>
      </c>
      <c r="N16" s="108" t="str">
        <f>IFERROR(INDEX('İş Değerleme &amp; Kademe'!$N$6:$N$105,MATCH(A16,'İş Değerleme &amp; Kademe'!$A$6:$A$105,0)),"")</f>
        <v/>
      </c>
      <c r="O16" s="108" t="str">
        <f t="shared" si="5"/>
        <v/>
      </c>
      <c r="P16" s="108" t="str">
        <f>IF(O16="","",IF(O16&gt;='Ayarlar ve Listeler'!$P$8,"Kritik",IF(O16&gt;='Ayarlar ve Listeler'!$P$7,"Yüksek",IF(O16&gt;='Ayarlar ve Listeler'!$P$6,"Orta","Düşük"))))</f>
        <v/>
      </c>
      <c r="Q16" s="108" t="str">
        <f t="shared" si="6"/>
        <v/>
      </c>
      <c r="R16" s="69"/>
    </row>
    <row r="17" spans="1:18" x14ac:dyDescent="0.25">
      <c r="A17" s="69"/>
      <c r="B17" s="69"/>
      <c r="C17" s="108" t="str">
        <f t="shared" si="0"/>
        <v/>
      </c>
      <c r="D17" s="69"/>
      <c r="E17" s="108" t="str">
        <f t="shared" si="1"/>
        <v/>
      </c>
      <c r="F17" s="69"/>
      <c r="G17" s="108" t="str">
        <f t="shared" si="2"/>
        <v/>
      </c>
      <c r="H17" s="69"/>
      <c r="I17" s="108" t="str">
        <f t="shared" si="3"/>
        <v/>
      </c>
      <c r="J17" s="69"/>
      <c r="K17" s="69"/>
      <c r="L17" s="69"/>
      <c r="M17" s="108" t="str">
        <f t="shared" si="4"/>
        <v/>
      </c>
      <c r="N17" s="108" t="str">
        <f>IFERROR(INDEX('İş Değerleme &amp; Kademe'!$N$6:$N$105,MATCH(A17,'İş Değerleme &amp; Kademe'!$A$6:$A$105,0)),"")</f>
        <v/>
      </c>
      <c r="O17" s="108" t="str">
        <f t="shared" si="5"/>
        <v/>
      </c>
      <c r="P17" s="108" t="str">
        <f>IF(O17="","",IF(O17&gt;='Ayarlar ve Listeler'!$P$8,"Kritik",IF(O17&gt;='Ayarlar ve Listeler'!$P$7,"Yüksek",IF(O17&gt;='Ayarlar ve Listeler'!$P$6,"Orta","Düşük"))))</f>
        <v/>
      </c>
      <c r="Q17" s="108" t="str">
        <f t="shared" si="6"/>
        <v/>
      </c>
      <c r="R17" s="69"/>
    </row>
    <row r="18" spans="1:18" x14ac:dyDescent="0.25">
      <c r="A18" s="69"/>
      <c r="B18" s="69"/>
      <c r="C18" s="108" t="str">
        <f t="shared" si="0"/>
        <v/>
      </c>
      <c r="D18" s="69"/>
      <c r="E18" s="108" t="str">
        <f t="shared" si="1"/>
        <v/>
      </c>
      <c r="F18" s="69"/>
      <c r="G18" s="108" t="str">
        <f t="shared" si="2"/>
        <v/>
      </c>
      <c r="H18" s="69"/>
      <c r="I18" s="108" t="str">
        <f t="shared" si="3"/>
        <v/>
      </c>
      <c r="J18" s="69"/>
      <c r="K18" s="69"/>
      <c r="L18" s="69"/>
      <c r="M18" s="108" t="str">
        <f t="shared" si="4"/>
        <v/>
      </c>
      <c r="N18" s="108" t="str">
        <f>IFERROR(INDEX('İş Değerleme &amp; Kademe'!$N$6:$N$105,MATCH(A18,'İş Değerleme &amp; Kademe'!$A$6:$A$105,0)),"")</f>
        <v/>
      </c>
      <c r="O18" s="108" t="str">
        <f t="shared" si="5"/>
        <v/>
      </c>
      <c r="P18" s="108" t="str">
        <f>IF(O18="","",IF(O18&gt;='Ayarlar ve Listeler'!$P$8,"Kritik",IF(O18&gt;='Ayarlar ve Listeler'!$P$7,"Yüksek",IF(O18&gt;='Ayarlar ve Listeler'!$P$6,"Orta","Düşük"))))</f>
        <v/>
      </c>
      <c r="Q18" s="108" t="str">
        <f t="shared" si="6"/>
        <v/>
      </c>
      <c r="R18" s="69"/>
    </row>
    <row r="19" spans="1:18" x14ac:dyDescent="0.25">
      <c r="A19" s="69"/>
      <c r="B19" s="69"/>
      <c r="C19" s="108" t="str">
        <f t="shared" si="0"/>
        <v/>
      </c>
      <c r="D19" s="69"/>
      <c r="E19" s="108" t="str">
        <f t="shared" si="1"/>
        <v/>
      </c>
      <c r="F19" s="69"/>
      <c r="G19" s="108" t="str">
        <f t="shared" si="2"/>
        <v/>
      </c>
      <c r="H19" s="69"/>
      <c r="I19" s="108" t="str">
        <f t="shared" si="3"/>
        <v/>
      </c>
      <c r="J19" s="69"/>
      <c r="K19" s="69"/>
      <c r="L19" s="69"/>
      <c r="M19" s="108" t="str">
        <f t="shared" si="4"/>
        <v/>
      </c>
      <c r="N19" s="108" t="str">
        <f>IFERROR(INDEX('İş Değerleme &amp; Kademe'!$N$6:$N$105,MATCH(A19,'İş Değerleme &amp; Kademe'!$A$6:$A$105,0)),"")</f>
        <v/>
      </c>
      <c r="O19" s="108" t="str">
        <f t="shared" si="5"/>
        <v/>
      </c>
      <c r="P19" s="108" t="str">
        <f>IF(O19="","",IF(O19&gt;='Ayarlar ve Listeler'!$P$8,"Kritik",IF(O19&gt;='Ayarlar ve Listeler'!$P$7,"Yüksek",IF(O19&gt;='Ayarlar ve Listeler'!$P$6,"Orta","Düşük"))))</f>
        <v/>
      </c>
      <c r="Q19" s="108" t="str">
        <f t="shared" si="6"/>
        <v/>
      </c>
      <c r="R19" s="69"/>
    </row>
    <row r="20" spans="1:18" x14ac:dyDescent="0.25">
      <c r="A20" s="69"/>
      <c r="B20" s="69"/>
      <c r="C20" s="108" t="str">
        <f t="shared" si="0"/>
        <v/>
      </c>
      <c r="D20" s="69"/>
      <c r="E20" s="108" t="str">
        <f t="shared" si="1"/>
        <v/>
      </c>
      <c r="F20" s="69"/>
      <c r="G20" s="108" t="str">
        <f t="shared" si="2"/>
        <v/>
      </c>
      <c r="H20" s="69"/>
      <c r="I20" s="108" t="str">
        <f t="shared" si="3"/>
        <v/>
      </c>
      <c r="J20" s="69"/>
      <c r="K20" s="69"/>
      <c r="L20" s="69"/>
      <c r="M20" s="108" t="str">
        <f t="shared" si="4"/>
        <v/>
      </c>
      <c r="N20" s="108" t="str">
        <f>IFERROR(INDEX('İş Değerleme &amp; Kademe'!$N$6:$N$105,MATCH(A20,'İş Değerleme &amp; Kademe'!$A$6:$A$105,0)),"")</f>
        <v/>
      </c>
      <c r="O20" s="108" t="str">
        <f t="shared" si="5"/>
        <v/>
      </c>
      <c r="P20" s="108" t="str">
        <f>IF(O20="","",IF(O20&gt;='Ayarlar ve Listeler'!$P$8,"Kritik",IF(O20&gt;='Ayarlar ve Listeler'!$P$7,"Yüksek",IF(O20&gt;='Ayarlar ve Listeler'!$P$6,"Orta","Düşük"))))</f>
        <v/>
      </c>
      <c r="Q20" s="108" t="str">
        <f t="shared" si="6"/>
        <v/>
      </c>
      <c r="R20" s="69"/>
    </row>
    <row r="21" spans="1:18" x14ac:dyDescent="0.25">
      <c r="A21" s="69"/>
      <c r="B21" s="69"/>
      <c r="C21" s="108" t="str">
        <f t="shared" si="0"/>
        <v/>
      </c>
      <c r="D21" s="69"/>
      <c r="E21" s="108" t="str">
        <f t="shared" si="1"/>
        <v/>
      </c>
      <c r="F21" s="69"/>
      <c r="G21" s="108" t="str">
        <f t="shared" si="2"/>
        <v/>
      </c>
      <c r="H21" s="69"/>
      <c r="I21" s="108" t="str">
        <f t="shared" si="3"/>
        <v/>
      </c>
      <c r="J21" s="69"/>
      <c r="K21" s="69"/>
      <c r="L21" s="69"/>
      <c r="M21" s="108" t="str">
        <f t="shared" si="4"/>
        <v/>
      </c>
      <c r="N21" s="108" t="str">
        <f>IFERROR(INDEX('İş Değerleme &amp; Kademe'!$N$6:$N$105,MATCH(A21,'İş Değerleme &amp; Kademe'!$A$6:$A$105,0)),"")</f>
        <v/>
      </c>
      <c r="O21" s="108" t="str">
        <f t="shared" si="5"/>
        <v/>
      </c>
      <c r="P21" s="108" t="str">
        <f>IF(O21="","",IF(O21&gt;='Ayarlar ve Listeler'!$P$8,"Kritik",IF(O21&gt;='Ayarlar ve Listeler'!$P$7,"Yüksek",IF(O21&gt;='Ayarlar ve Listeler'!$P$6,"Orta","Düşük"))))</f>
        <v/>
      </c>
      <c r="Q21" s="108" t="str">
        <f t="shared" si="6"/>
        <v/>
      </c>
      <c r="R21" s="69"/>
    </row>
    <row r="22" spans="1:18" x14ac:dyDescent="0.25">
      <c r="A22" s="69"/>
      <c r="B22" s="69"/>
      <c r="C22" s="108" t="str">
        <f t="shared" si="0"/>
        <v/>
      </c>
      <c r="D22" s="69"/>
      <c r="E22" s="108" t="str">
        <f t="shared" si="1"/>
        <v/>
      </c>
      <c r="F22" s="69"/>
      <c r="G22" s="108" t="str">
        <f t="shared" si="2"/>
        <v/>
      </c>
      <c r="H22" s="69"/>
      <c r="I22" s="108" t="str">
        <f t="shared" si="3"/>
        <v/>
      </c>
      <c r="J22" s="69"/>
      <c r="K22" s="69"/>
      <c r="L22" s="69"/>
      <c r="M22" s="108" t="str">
        <f t="shared" si="4"/>
        <v/>
      </c>
      <c r="N22" s="108" t="str">
        <f>IFERROR(INDEX('İş Değerleme &amp; Kademe'!$N$6:$N$105,MATCH(A22,'İş Değerleme &amp; Kademe'!$A$6:$A$105,0)),"")</f>
        <v/>
      </c>
      <c r="O22" s="108" t="str">
        <f t="shared" si="5"/>
        <v/>
      </c>
      <c r="P22" s="108" t="str">
        <f>IF(O22="","",IF(O22&gt;='Ayarlar ve Listeler'!$P$8,"Kritik",IF(O22&gt;='Ayarlar ve Listeler'!$P$7,"Yüksek",IF(O22&gt;='Ayarlar ve Listeler'!$P$6,"Orta","Düşük"))))</f>
        <v/>
      </c>
      <c r="Q22" s="108" t="str">
        <f t="shared" si="6"/>
        <v/>
      </c>
      <c r="R22" s="69"/>
    </row>
    <row r="23" spans="1:18" x14ac:dyDescent="0.25">
      <c r="A23" s="69"/>
      <c r="B23" s="69"/>
      <c r="C23" s="108" t="str">
        <f t="shared" si="0"/>
        <v/>
      </c>
      <c r="D23" s="69"/>
      <c r="E23" s="108" t="str">
        <f t="shared" si="1"/>
        <v/>
      </c>
      <c r="F23" s="69"/>
      <c r="G23" s="108" t="str">
        <f t="shared" si="2"/>
        <v/>
      </c>
      <c r="H23" s="69"/>
      <c r="I23" s="108" t="str">
        <f t="shared" si="3"/>
        <v/>
      </c>
      <c r="J23" s="69"/>
      <c r="K23" s="69"/>
      <c r="L23" s="69"/>
      <c r="M23" s="108" t="str">
        <f t="shared" si="4"/>
        <v/>
      </c>
      <c r="N23" s="108" t="str">
        <f>IFERROR(INDEX('İş Değerleme &amp; Kademe'!$N$6:$N$105,MATCH(A23,'İş Değerleme &amp; Kademe'!$A$6:$A$105,0)),"")</f>
        <v/>
      </c>
      <c r="O23" s="108" t="str">
        <f t="shared" si="5"/>
        <v/>
      </c>
      <c r="P23" s="108" t="str">
        <f>IF(O23="","",IF(O23&gt;='Ayarlar ve Listeler'!$P$8,"Kritik",IF(O23&gt;='Ayarlar ve Listeler'!$P$7,"Yüksek",IF(O23&gt;='Ayarlar ve Listeler'!$P$6,"Orta","Düşük"))))</f>
        <v/>
      </c>
      <c r="Q23" s="108" t="str">
        <f t="shared" si="6"/>
        <v/>
      </c>
      <c r="R23" s="69"/>
    </row>
    <row r="24" spans="1:18" x14ac:dyDescent="0.25">
      <c r="A24" s="69"/>
      <c r="B24" s="69"/>
      <c r="C24" s="108" t="str">
        <f t="shared" si="0"/>
        <v/>
      </c>
      <c r="D24" s="69"/>
      <c r="E24" s="108" t="str">
        <f t="shared" si="1"/>
        <v/>
      </c>
      <c r="F24" s="69"/>
      <c r="G24" s="108" t="str">
        <f t="shared" si="2"/>
        <v/>
      </c>
      <c r="H24" s="69"/>
      <c r="I24" s="108" t="str">
        <f t="shared" si="3"/>
        <v/>
      </c>
      <c r="J24" s="69"/>
      <c r="K24" s="69"/>
      <c r="L24" s="69"/>
      <c r="M24" s="108" t="str">
        <f t="shared" si="4"/>
        <v/>
      </c>
      <c r="N24" s="108" t="str">
        <f>IFERROR(INDEX('İş Değerleme &amp; Kademe'!$N$6:$N$105,MATCH(A24,'İş Değerleme &amp; Kademe'!$A$6:$A$105,0)),"")</f>
        <v/>
      </c>
      <c r="O24" s="108" t="str">
        <f t="shared" si="5"/>
        <v/>
      </c>
      <c r="P24" s="108" t="str">
        <f>IF(O24="","",IF(O24&gt;='Ayarlar ve Listeler'!$P$8,"Kritik",IF(O24&gt;='Ayarlar ve Listeler'!$P$7,"Yüksek",IF(O24&gt;='Ayarlar ve Listeler'!$P$6,"Orta","Düşük"))))</f>
        <v/>
      </c>
      <c r="Q24" s="108" t="str">
        <f t="shared" si="6"/>
        <v/>
      </c>
      <c r="R24" s="69"/>
    </row>
    <row r="25" spans="1:18" x14ac:dyDescent="0.25">
      <c r="A25" s="69"/>
      <c r="B25" s="69"/>
      <c r="C25" s="108" t="str">
        <f t="shared" si="0"/>
        <v/>
      </c>
      <c r="D25" s="69"/>
      <c r="E25" s="108" t="str">
        <f t="shared" si="1"/>
        <v/>
      </c>
      <c r="F25" s="69"/>
      <c r="G25" s="108" t="str">
        <f t="shared" si="2"/>
        <v/>
      </c>
      <c r="H25" s="69"/>
      <c r="I25" s="108" t="str">
        <f t="shared" si="3"/>
        <v/>
      </c>
      <c r="J25" s="69"/>
      <c r="K25" s="69"/>
      <c r="L25" s="69"/>
      <c r="M25" s="108" t="str">
        <f t="shared" si="4"/>
        <v/>
      </c>
      <c r="N25" s="108" t="str">
        <f>IFERROR(INDEX('İş Değerleme &amp; Kademe'!$N$6:$N$105,MATCH(A25,'İş Değerleme &amp; Kademe'!$A$6:$A$105,0)),"")</f>
        <v/>
      </c>
      <c r="O25" s="108" t="str">
        <f t="shared" si="5"/>
        <v/>
      </c>
      <c r="P25" s="108" t="str">
        <f>IF(O25="","",IF(O25&gt;='Ayarlar ve Listeler'!$P$8,"Kritik",IF(O25&gt;='Ayarlar ve Listeler'!$P$7,"Yüksek",IF(O25&gt;='Ayarlar ve Listeler'!$P$6,"Orta","Düşük"))))</f>
        <v/>
      </c>
      <c r="Q25" s="108" t="str">
        <f t="shared" si="6"/>
        <v/>
      </c>
      <c r="R25" s="69"/>
    </row>
    <row r="26" spans="1:18" x14ac:dyDescent="0.25">
      <c r="A26" s="69"/>
      <c r="B26" s="69"/>
      <c r="C26" s="108" t="str">
        <f t="shared" si="0"/>
        <v/>
      </c>
      <c r="D26" s="69"/>
      <c r="E26" s="108" t="str">
        <f t="shared" si="1"/>
        <v/>
      </c>
      <c r="F26" s="69"/>
      <c r="G26" s="108" t="str">
        <f t="shared" si="2"/>
        <v/>
      </c>
      <c r="H26" s="69"/>
      <c r="I26" s="108" t="str">
        <f t="shared" si="3"/>
        <v/>
      </c>
      <c r="J26" s="69"/>
      <c r="K26" s="69"/>
      <c r="L26" s="69"/>
      <c r="M26" s="108" t="str">
        <f t="shared" si="4"/>
        <v/>
      </c>
      <c r="N26" s="108" t="str">
        <f>IFERROR(INDEX('İş Değerleme &amp; Kademe'!$N$6:$N$105,MATCH(A26,'İş Değerleme &amp; Kademe'!$A$6:$A$105,0)),"")</f>
        <v/>
      </c>
      <c r="O26" s="108" t="str">
        <f t="shared" si="5"/>
        <v/>
      </c>
      <c r="P26" s="108" t="str">
        <f>IF(O26="","",IF(O26&gt;='Ayarlar ve Listeler'!$P$8,"Kritik",IF(O26&gt;='Ayarlar ve Listeler'!$P$7,"Yüksek",IF(O26&gt;='Ayarlar ve Listeler'!$P$6,"Orta","Düşük"))))</f>
        <v/>
      </c>
      <c r="Q26" s="108" t="str">
        <f t="shared" si="6"/>
        <v/>
      </c>
      <c r="R26" s="69"/>
    </row>
    <row r="27" spans="1:18" x14ac:dyDescent="0.25">
      <c r="A27" s="69"/>
      <c r="B27" s="69"/>
      <c r="C27" s="108" t="str">
        <f t="shared" si="0"/>
        <v/>
      </c>
      <c r="D27" s="69"/>
      <c r="E27" s="108" t="str">
        <f t="shared" si="1"/>
        <v/>
      </c>
      <c r="F27" s="69"/>
      <c r="G27" s="108" t="str">
        <f t="shared" si="2"/>
        <v/>
      </c>
      <c r="H27" s="69"/>
      <c r="I27" s="108" t="str">
        <f t="shared" si="3"/>
        <v/>
      </c>
      <c r="J27" s="69"/>
      <c r="K27" s="69"/>
      <c r="L27" s="69"/>
      <c r="M27" s="108" t="str">
        <f t="shared" si="4"/>
        <v/>
      </c>
      <c r="N27" s="108" t="str">
        <f>IFERROR(INDEX('İş Değerleme &amp; Kademe'!$N$6:$N$105,MATCH(A27,'İş Değerleme &amp; Kademe'!$A$6:$A$105,0)),"")</f>
        <v/>
      </c>
      <c r="O27" s="108" t="str">
        <f t="shared" si="5"/>
        <v/>
      </c>
      <c r="P27" s="108" t="str">
        <f>IF(O27="","",IF(O27&gt;='Ayarlar ve Listeler'!$P$8,"Kritik",IF(O27&gt;='Ayarlar ve Listeler'!$P$7,"Yüksek",IF(O27&gt;='Ayarlar ve Listeler'!$P$6,"Orta","Düşük"))))</f>
        <v/>
      </c>
      <c r="Q27" s="108" t="str">
        <f t="shared" si="6"/>
        <v/>
      </c>
      <c r="R27" s="69"/>
    </row>
    <row r="28" spans="1:18" x14ac:dyDescent="0.25">
      <c r="A28" s="69"/>
      <c r="B28" s="69"/>
      <c r="C28" s="108" t="str">
        <f t="shared" si="0"/>
        <v/>
      </c>
      <c r="D28" s="69"/>
      <c r="E28" s="108" t="str">
        <f t="shared" si="1"/>
        <v/>
      </c>
      <c r="F28" s="69"/>
      <c r="G28" s="108" t="str">
        <f t="shared" si="2"/>
        <v/>
      </c>
      <c r="H28" s="69"/>
      <c r="I28" s="108" t="str">
        <f t="shared" si="3"/>
        <v/>
      </c>
      <c r="J28" s="69"/>
      <c r="K28" s="69"/>
      <c r="L28" s="69"/>
      <c r="M28" s="108" t="str">
        <f t="shared" si="4"/>
        <v/>
      </c>
      <c r="N28" s="108" t="str">
        <f>IFERROR(INDEX('İş Değerleme &amp; Kademe'!$N$6:$N$105,MATCH(A28,'İş Değerleme &amp; Kademe'!$A$6:$A$105,0)),"")</f>
        <v/>
      </c>
      <c r="O28" s="108" t="str">
        <f t="shared" si="5"/>
        <v/>
      </c>
      <c r="P28" s="108" t="str">
        <f>IF(O28="","",IF(O28&gt;='Ayarlar ve Listeler'!$P$8,"Kritik",IF(O28&gt;='Ayarlar ve Listeler'!$P$7,"Yüksek",IF(O28&gt;='Ayarlar ve Listeler'!$P$6,"Orta","Düşük"))))</f>
        <v/>
      </c>
      <c r="Q28" s="108" t="str">
        <f t="shared" si="6"/>
        <v/>
      </c>
      <c r="R28" s="69"/>
    </row>
    <row r="29" spans="1:18" x14ac:dyDescent="0.25">
      <c r="A29" s="69"/>
      <c r="B29" s="69"/>
      <c r="C29" s="108" t="str">
        <f t="shared" si="0"/>
        <v/>
      </c>
      <c r="D29" s="69"/>
      <c r="E29" s="108" t="str">
        <f t="shared" si="1"/>
        <v/>
      </c>
      <c r="F29" s="69"/>
      <c r="G29" s="108" t="str">
        <f t="shared" si="2"/>
        <v/>
      </c>
      <c r="H29" s="69"/>
      <c r="I29" s="108" t="str">
        <f t="shared" si="3"/>
        <v/>
      </c>
      <c r="J29" s="69"/>
      <c r="K29" s="69"/>
      <c r="L29" s="69"/>
      <c r="M29" s="108" t="str">
        <f t="shared" si="4"/>
        <v/>
      </c>
      <c r="N29" s="108" t="str">
        <f>IFERROR(INDEX('İş Değerleme &amp; Kademe'!$N$6:$N$105,MATCH(A29,'İş Değerleme &amp; Kademe'!$A$6:$A$105,0)),"")</f>
        <v/>
      </c>
      <c r="O29" s="108" t="str">
        <f t="shared" si="5"/>
        <v/>
      </c>
      <c r="P29" s="108" t="str">
        <f>IF(O29="","",IF(O29&gt;='Ayarlar ve Listeler'!$P$8,"Kritik",IF(O29&gt;='Ayarlar ve Listeler'!$P$7,"Yüksek",IF(O29&gt;='Ayarlar ve Listeler'!$P$6,"Orta","Düşük"))))</f>
        <v/>
      </c>
      <c r="Q29" s="108" t="str">
        <f t="shared" si="6"/>
        <v/>
      </c>
      <c r="R29" s="69"/>
    </row>
    <row r="30" spans="1:18" x14ac:dyDescent="0.25">
      <c r="A30" s="69"/>
      <c r="B30" s="69"/>
      <c r="C30" s="108" t="str">
        <f t="shared" si="0"/>
        <v/>
      </c>
      <c r="D30" s="69"/>
      <c r="E30" s="108" t="str">
        <f t="shared" si="1"/>
        <v/>
      </c>
      <c r="F30" s="69"/>
      <c r="G30" s="108" t="str">
        <f t="shared" si="2"/>
        <v/>
      </c>
      <c r="H30" s="69"/>
      <c r="I30" s="108" t="str">
        <f t="shared" si="3"/>
        <v/>
      </c>
      <c r="J30" s="69"/>
      <c r="K30" s="69"/>
      <c r="L30" s="69"/>
      <c r="M30" s="108" t="str">
        <f t="shared" si="4"/>
        <v/>
      </c>
      <c r="N30" s="108" t="str">
        <f>IFERROR(INDEX('İş Değerleme &amp; Kademe'!$N$6:$N$105,MATCH(A30,'İş Değerleme &amp; Kademe'!$A$6:$A$105,0)),"")</f>
        <v/>
      </c>
      <c r="O30" s="108" t="str">
        <f t="shared" si="5"/>
        <v/>
      </c>
      <c r="P30" s="108" t="str">
        <f>IF(O30="","",IF(O30&gt;='Ayarlar ve Listeler'!$P$8,"Kritik",IF(O30&gt;='Ayarlar ve Listeler'!$P$7,"Yüksek",IF(O30&gt;='Ayarlar ve Listeler'!$P$6,"Orta","Düşük"))))</f>
        <v/>
      </c>
      <c r="Q30" s="108" t="str">
        <f t="shared" si="6"/>
        <v/>
      </c>
      <c r="R30" s="69"/>
    </row>
    <row r="31" spans="1:18" x14ac:dyDescent="0.25">
      <c r="A31" s="69"/>
      <c r="B31" s="69"/>
      <c r="C31" s="108" t="str">
        <f t="shared" si="0"/>
        <v/>
      </c>
      <c r="D31" s="69"/>
      <c r="E31" s="108" t="str">
        <f t="shared" si="1"/>
        <v/>
      </c>
      <c r="F31" s="69"/>
      <c r="G31" s="108" t="str">
        <f t="shared" si="2"/>
        <v/>
      </c>
      <c r="H31" s="69"/>
      <c r="I31" s="108" t="str">
        <f t="shared" si="3"/>
        <v/>
      </c>
      <c r="J31" s="69"/>
      <c r="K31" s="69"/>
      <c r="L31" s="69"/>
      <c r="M31" s="108" t="str">
        <f t="shared" si="4"/>
        <v/>
      </c>
      <c r="N31" s="108" t="str">
        <f>IFERROR(INDEX('İş Değerleme &amp; Kademe'!$N$6:$N$105,MATCH(A31,'İş Değerleme &amp; Kademe'!$A$6:$A$105,0)),"")</f>
        <v/>
      </c>
      <c r="O31" s="108" t="str">
        <f t="shared" si="5"/>
        <v/>
      </c>
      <c r="P31" s="108" t="str">
        <f>IF(O31="","",IF(O31&gt;='Ayarlar ve Listeler'!$P$8,"Kritik",IF(O31&gt;='Ayarlar ve Listeler'!$P$7,"Yüksek",IF(O31&gt;='Ayarlar ve Listeler'!$P$6,"Orta","Düşük"))))</f>
        <v/>
      </c>
      <c r="Q31" s="108" t="str">
        <f t="shared" si="6"/>
        <v/>
      </c>
      <c r="R31" s="69"/>
    </row>
    <row r="32" spans="1:18" x14ac:dyDescent="0.25">
      <c r="A32" s="69"/>
      <c r="B32" s="69"/>
      <c r="C32" s="108" t="str">
        <f t="shared" si="0"/>
        <v/>
      </c>
      <c r="D32" s="69"/>
      <c r="E32" s="108" t="str">
        <f t="shared" si="1"/>
        <v/>
      </c>
      <c r="F32" s="69"/>
      <c r="G32" s="108" t="str">
        <f t="shared" si="2"/>
        <v/>
      </c>
      <c r="H32" s="69"/>
      <c r="I32" s="108" t="str">
        <f t="shared" si="3"/>
        <v/>
      </c>
      <c r="J32" s="69"/>
      <c r="K32" s="69"/>
      <c r="L32" s="69"/>
      <c r="M32" s="108" t="str">
        <f t="shared" si="4"/>
        <v/>
      </c>
      <c r="N32" s="108" t="str">
        <f>IFERROR(INDEX('İş Değerleme &amp; Kademe'!$N$6:$N$105,MATCH(A32,'İş Değerleme &amp; Kademe'!$A$6:$A$105,0)),"")</f>
        <v/>
      </c>
      <c r="O32" s="108" t="str">
        <f t="shared" si="5"/>
        <v/>
      </c>
      <c r="P32" s="108" t="str">
        <f>IF(O32="","",IF(O32&gt;='Ayarlar ve Listeler'!$P$8,"Kritik",IF(O32&gt;='Ayarlar ve Listeler'!$P$7,"Yüksek",IF(O32&gt;='Ayarlar ve Listeler'!$P$6,"Orta","Düşük"))))</f>
        <v/>
      </c>
      <c r="Q32" s="108" t="str">
        <f t="shared" si="6"/>
        <v/>
      </c>
      <c r="R32" s="69"/>
    </row>
    <row r="33" spans="1:18" x14ac:dyDescent="0.25">
      <c r="A33" s="69"/>
      <c r="B33" s="69"/>
      <c r="C33" s="108" t="str">
        <f t="shared" si="0"/>
        <v/>
      </c>
      <c r="D33" s="69"/>
      <c r="E33" s="108" t="str">
        <f t="shared" si="1"/>
        <v/>
      </c>
      <c r="F33" s="69"/>
      <c r="G33" s="108" t="str">
        <f t="shared" si="2"/>
        <v/>
      </c>
      <c r="H33" s="69"/>
      <c r="I33" s="108" t="str">
        <f t="shared" si="3"/>
        <v/>
      </c>
      <c r="J33" s="69"/>
      <c r="K33" s="69"/>
      <c r="L33" s="69"/>
      <c r="M33" s="108" t="str">
        <f t="shared" si="4"/>
        <v/>
      </c>
      <c r="N33" s="108" t="str">
        <f>IFERROR(INDEX('İş Değerleme &amp; Kademe'!$N$6:$N$105,MATCH(A33,'İş Değerleme &amp; Kademe'!$A$6:$A$105,0)),"")</f>
        <v/>
      </c>
      <c r="O33" s="108" t="str">
        <f t="shared" si="5"/>
        <v/>
      </c>
      <c r="P33" s="108" t="str">
        <f>IF(O33="","",IF(O33&gt;='Ayarlar ve Listeler'!$P$8,"Kritik",IF(O33&gt;='Ayarlar ve Listeler'!$P$7,"Yüksek",IF(O33&gt;='Ayarlar ve Listeler'!$P$6,"Orta","Düşük"))))</f>
        <v/>
      </c>
      <c r="Q33" s="108" t="str">
        <f t="shared" si="6"/>
        <v/>
      </c>
      <c r="R33" s="69"/>
    </row>
    <row r="34" spans="1:18" x14ac:dyDescent="0.25">
      <c r="A34" s="69"/>
      <c r="B34" s="69"/>
      <c r="C34" s="108" t="str">
        <f t="shared" si="0"/>
        <v/>
      </c>
      <c r="D34" s="69"/>
      <c r="E34" s="108" t="str">
        <f t="shared" si="1"/>
        <v/>
      </c>
      <c r="F34" s="69"/>
      <c r="G34" s="108" t="str">
        <f t="shared" si="2"/>
        <v/>
      </c>
      <c r="H34" s="69"/>
      <c r="I34" s="108" t="str">
        <f t="shared" si="3"/>
        <v/>
      </c>
      <c r="J34" s="69"/>
      <c r="K34" s="69"/>
      <c r="L34" s="69"/>
      <c r="M34" s="108" t="str">
        <f t="shared" si="4"/>
        <v/>
      </c>
      <c r="N34" s="108" t="str">
        <f>IFERROR(INDEX('İş Değerleme &amp; Kademe'!$N$6:$N$105,MATCH(A34,'İş Değerleme &amp; Kademe'!$A$6:$A$105,0)),"")</f>
        <v/>
      </c>
      <c r="O34" s="108" t="str">
        <f t="shared" si="5"/>
        <v/>
      </c>
      <c r="P34" s="108" t="str">
        <f>IF(O34="","",IF(O34&gt;='Ayarlar ve Listeler'!$P$8,"Kritik",IF(O34&gt;='Ayarlar ve Listeler'!$P$7,"Yüksek",IF(O34&gt;='Ayarlar ve Listeler'!$P$6,"Orta","Düşük"))))</f>
        <v/>
      </c>
      <c r="Q34" s="108" t="str">
        <f t="shared" si="6"/>
        <v/>
      </c>
      <c r="R34" s="69"/>
    </row>
    <row r="35" spans="1:18" x14ac:dyDescent="0.25">
      <c r="A35" s="69"/>
      <c r="B35" s="69"/>
      <c r="C35" s="108" t="str">
        <f t="shared" si="0"/>
        <v/>
      </c>
      <c r="D35" s="69"/>
      <c r="E35" s="108" t="str">
        <f t="shared" si="1"/>
        <v/>
      </c>
      <c r="F35" s="69"/>
      <c r="G35" s="108" t="str">
        <f t="shared" si="2"/>
        <v/>
      </c>
      <c r="H35" s="69"/>
      <c r="I35" s="108" t="str">
        <f t="shared" si="3"/>
        <v/>
      </c>
      <c r="J35" s="69"/>
      <c r="K35" s="69"/>
      <c r="L35" s="69"/>
      <c r="M35" s="108" t="str">
        <f t="shared" si="4"/>
        <v/>
      </c>
      <c r="N35" s="108" t="str">
        <f>IFERROR(INDEX('İş Değerleme &amp; Kademe'!$N$6:$N$105,MATCH(A35,'İş Değerleme &amp; Kademe'!$A$6:$A$105,0)),"")</f>
        <v/>
      </c>
      <c r="O35" s="108" t="str">
        <f t="shared" si="5"/>
        <v/>
      </c>
      <c r="P35" s="108" t="str">
        <f>IF(O35="","",IF(O35&gt;='Ayarlar ve Listeler'!$P$8,"Kritik",IF(O35&gt;='Ayarlar ve Listeler'!$P$7,"Yüksek",IF(O35&gt;='Ayarlar ve Listeler'!$P$6,"Orta","Düşük"))))</f>
        <v/>
      </c>
      <c r="Q35" s="108" t="str">
        <f t="shared" si="6"/>
        <v/>
      </c>
      <c r="R35" s="69"/>
    </row>
    <row r="36" spans="1:18" x14ac:dyDescent="0.25">
      <c r="A36" s="69"/>
      <c r="B36" s="69"/>
      <c r="C36" s="108" t="str">
        <f t="shared" si="0"/>
        <v/>
      </c>
      <c r="D36" s="69"/>
      <c r="E36" s="108" t="str">
        <f t="shared" si="1"/>
        <v/>
      </c>
      <c r="F36" s="69"/>
      <c r="G36" s="108" t="str">
        <f t="shared" si="2"/>
        <v/>
      </c>
      <c r="H36" s="69"/>
      <c r="I36" s="108" t="str">
        <f t="shared" si="3"/>
        <v/>
      </c>
      <c r="J36" s="69"/>
      <c r="K36" s="69"/>
      <c r="L36" s="69"/>
      <c r="M36" s="108" t="str">
        <f t="shared" si="4"/>
        <v/>
      </c>
      <c r="N36" s="108" t="str">
        <f>IFERROR(INDEX('İş Değerleme &amp; Kademe'!$N$6:$N$105,MATCH(A36,'İş Değerleme &amp; Kademe'!$A$6:$A$105,0)),"")</f>
        <v/>
      </c>
      <c r="O36" s="108" t="str">
        <f t="shared" si="5"/>
        <v/>
      </c>
      <c r="P36" s="108" t="str">
        <f>IF(O36="","",IF(O36&gt;='Ayarlar ve Listeler'!$P$8,"Kritik",IF(O36&gt;='Ayarlar ve Listeler'!$P$7,"Yüksek",IF(O36&gt;='Ayarlar ve Listeler'!$P$6,"Orta","Düşük"))))</f>
        <v/>
      </c>
      <c r="Q36" s="108" t="str">
        <f t="shared" si="6"/>
        <v/>
      </c>
      <c r="R36" s="69"/>
    </row>
    <row r="37" spans="1:18" x14ac:dyDescent="0.25">
      <c r="A37" s="69"/>
      <c r="B37" s="69"/>
      <c r="C37" s="108" t="str">
        <f t="shared" si="0"/>
        <v/>
      </c>
      <c r="D37" s="69"/>
      <c r="E37" s="108" t="str">
        <f t="shared" si="1"/>
        <v/>
      </c>
      <c r="F37" s="69"/>
      <c r="G37" s="108" t="str">
        <f t="shared" si="2"/>
        <v/>
      </c>
      <c r="H37" s="69"/>
      <c r="I37" s="108" t="str">
        <f t="shared" si="3"/>
        <v/>
      </c>
      <c r="J37" s="69"/>
      <c r="K37" s="69"/>
      <c r="L37" s="69"/>
      <c r="M37" s="108" t="str">
        <f t="shared" si="4"/>
        <v/>
      </c>
      <c r="N37" s="108" t="str">
        <f>IFERROR(INDEX('İş Değerleme &amp; Kademe'!$N$6:$N$105,MATCH(A37,'İş Değerleme &amp; Kademe'!$A$6:$A$105,0)),"")</f>
        <v/>
      </c>
      <c r="O37" s="108" t="str">
        <f t="shared" si="5"/>
        <v/>
      </c>
      <c r="P37" s="108" t="str">
        <f>IF(O37="","",IF(O37&gt;='Ayarlar ve Listeler'!$P$8,"Kritik",IF(O37&gt;='Ayarlar ve Listeler'!$P$7,"Yüksek",IF(O37&gt;='Ayarlar ve Listeler'!$P$6,"Orta","Düşük"))))</f>
        <v/>
      </c>
      <c r="Q37" s="108" t="str">
        <f t="shared" si="6"/>
        <v/>
      </c>
      <c r="R37" s="69"/>
    </row>
    <row r="38" spans="1:18" x14ac:dyDescent="0.25">
      <c r="A38" s="69"/>
      <c r="B38" s="69"/>
      <c r="C38" s="108" t="str">
        <f t="shared" ref="C38:C69" si="7">IF(B38="","",IF(B38="Kolay",1,IF(B38="Orta",2,IF(B38="Zor",3,4))))</f>
        <v/>
      </c>
      <c r="D38" s="69"/>
      <c r="E38" s="108" t="str">
        <f t="shared" ref="E38:E69" si="8">IF(D38="","",IF(D38="Düşük",1,IF(D38="Orta",2,IF(D38="Yüksek",3,4))))</f>
        <v/>
      </c>
      <c r="F38" s="69"/>
      <c r="G38" s="108" t="str">
        <f t="shared" ref="G38:G69" si="9">IF(F38="","",IF(F38&lt;=1,1,IF(F38&lt;=3,2,IF(F38&lt;=6,3,4))))</f>
        <v/>
      </c>
      <c r="H38" s="69"/>
      <c r="I38" s="108" t="str">
        <f t="shared" ref="I38:I69" si="10">IF(H38="","",IF(H38="Yedek Var",1,IF(H38="Kısmen",2.5,4)))</f>
        <v/>
      </c>
      <c r="J38" s="69"/>
      <c r="K38" s="69"/>
      <c r="L38" s="69"/>
      <c r="M38" s="108" t="str">
        <f t="shared" ref="M38:M69" si="11">IF(J38="","",IF(J38&lt;=1,1,IF(J38&lt;=3,2,IF(J38&lt;=6,3,4))))</f>
        <v/>
      </c>
      <c r="N38" s="108" t="str">
        <f>IFERROR(INDEX('İş Değerleme &amp; Kademe'!$N$6:$N$105,MATCH(A38,'İş Değerleme &amp; Kademe'!$A$6:$A$105,0)),"")</f>
        <v/>
      </c>
      <c r="O38" s="108" t="str">
        <f t="shared" ref="O38:O69" si="12">IF(A38="","",ROUND((C38/4)*20+(E38/4)*15+(G38/4)*15+(I38/4)*20+(M38/4)*10+(N38/100)*20,1))</f>
        <v/>
      </c>
      <c r="P38" s="108" t="str">
        <f>IF(O38="","",IF(O38&gt;='Ayarlar ve Listeler'!$P$8,"Kritik",IF(O38&gt;='Ayarlar ve Listeler'!$P$7,"Yüksek",IF(O38&gt;='Ayarlar ve Listeler'!$P$6,"Orta","Düşük"))))</f>
        <v/>
      </c>
      <c r="Q38" s="108" t="str">
        <f t="shared" ref="Q38:Q69" si="13">IF(P38="","",IF(P38="Kritik","Yedekleme planı + bağlılık aksiyonu + işe alım havuzu oluştur",IF(P38="Yüksek","6 aylık yedek geliştirme ve pazar taraması yap",IF(P38="Orta","Yedek aday ve gelişim planını yıllık gözden geçir","Standart kariyer/yedekleme takibi"))))</f>
        <v/>
      </c>
      <c r="R38" s="69"/>
    </row>
    <row r="39" spans="1:18" x14ac:dyDescent="0.25">
      <c r="A39" s="69"/>
      <c r="B39" s="69"/>
      <c r="C39" s="108" t="str">
        <f t="shared" si="7"/>
        <v/>
      </c>
      <c r="D39" s="69"/>
      <c r="E39" s="108" t="str">
        <f t="shared" si="8"/>
        <v/>
      </c>
      <c r="F39" s="69"/>
      <c r="G39" s="108" t="str">
        <f t="shared" si="9"/>
        <v/>
      </c>
      <c r="H39" s="69"/>
      <c r="I39" s="108" t="str">
        <f t="shared" si="10"/>
        <v/>
      </c>
      <c r="J39" s="69"/>
      <c r="K39" s="69"/>
      <c r="L39" s="69"/>
      <c r="M39" s="108" t="str">
        <f t="shared" si="11"/>
        <v/>
      </c>
      <c r="N39" s="108" t="str">
        <f>IFERROR(INDEX('İş Değerleme &amp; Kademe'!$N$6:$N$105,MATCH(A39,'İş Değerleme &amp; Kademe'!$A$6:$A$105,0)),"")</f>
        <v/>
      </c>
      <c r="O39" s="108" t="str">
        <f t="shared" si="12"/>
        <v/>
      </c>
      <c r="P39" s="108" t="str">
        <f>IF(O39="","",IF(O39&gt;='Ayarlar ve Listeler'!$P$8,"Kritik",IF(O39&gt;='Ayarlar ve Listeler'!$P$7,"Yüksek",IF(O39&gt;='Ayarlar ve Listeler'!$P$6,"Orta","Düşük"))))</f>
        <v/>
      </c>
      <c r="Q39" s="108" t="str">
        <f t="shared" si="13"/>
        <v/>
      </c>
      <c r="R39" s="69"/>
    </row>
    <row r="40" spans="1:18" x14ac:dyDescent="0.25">
      <c r="A40" s="69"/>
      <c r="B40" s="69"/>
      <c r="C40" s="108" t="str">
        <f t="shared" si="7"/>
        <v/>
      </c>
      <c r="D40" s="69"/>
      <c r="E40" s="108" t="str">
        <f t="shared" si="8"/>
        <v/>
      </c>
      <c r="F40" s="69"/>
      <c r="G40" s="108" t="str">
        <f t="shared" si="9"/>
        <v/>
      </c>
      <c r="H40" s="69"/>
      <c r="I40" s="108" t="str">
        <f t="shared" si="10"/>
        <v/>
      </c>
      <c r="J40" s="69"/>
      <c r="K40" s="69"/>
      <c r="L40" s="69"/>
      <c r="M40" s="108" t="str">
        <f t="shared" si="11"/>
        <v/>
      </c>
      <c r="N40" s="108" t="str">
        <f>IFERROR(INDEX('İş Değerleme &amp; Kademe'!$N$6:$N$105,MATCH(A40,'İş Değerleme &amp; Kademe'!$A$6:$A$105,0)),"")</f>
        <v/>
      </c>
      <c r="O40" s="108" t="str">
        <f t="shared" si="12"/>
        <v/>
      </c>
      <c r="P40" s="108" t="str">
        <f>IF(O40="","",IF(O40&gt;='Ayarlar ve Listeler'!$P$8,"Kritik",IF(O40&gt;='Ayarlar ve Listeler'!$P$7,"Yüksek",IF(O40&gt;='Ayarlar ve Listeler'!$P$6,"Orta","Düşük"))))</f>
        <v/>
      </c>
      <c r="Q40" s="108" t="str">
        <f t="shared" si="13"/>
        <v/>
      </c>
      <c r="R40" s="69"/>
    </row>
    <row r="41" spans="1:18" x14ac:dyDescent="0.25">
      <c r="A41" s="69"/>
      <c r="B41" s="69"/>
      <c r="C41" s="108" t="str">
        <f t="shared" si="7"/>
        <v/>
      </c>
      <c r="D41" s="69"/>
      <c r="E41" s="108" t="str">
        <f t="shared" si="8"/>
        <v/>
      </c>
      <c r="F41" s="69"/>
      <c r="G41" s="108" t="str">
        <f t="shared" si="9"/>
        <v/>
      </c>
      <c r="H41" s="69"/>
      <c r="I41" s="108" t="str">
        <f t="shared" si="10"/>
        <v/>
      </c>
      <c r="J41" s="69"/>
      <c r="K41" s="69"/>
      <c r="L41" s="69"/>
      <c r="M41" s="108" t="str">
        <f t="shared" si="11"/>
        <v/>
      </c>
      <c r="N41" s="108" t="str">
        <f>IFERROR(INDEX('İş Değerleme &amp; Kademe'!$N$6:$N$105,MATCH(A41,'İş Değerleme &amp; Kademe'!$A$6:$A$105,0)),"")</f>
        <v/>
      </c>
      <c r="O41" s="108" t="str">
        <f t="shared" si="12"/>
        <v/>
      </c>
      <c r="P41" s="108" t="str">
        <f>IF(O41="","",IF(O41&gt;='Ayarlar ve Listeler'!$P$8,"Kritik",IF(O41&gt;='Ayarlar ve Listeler'!$P$7,"Yüksek",IF(O41&gt;='Ayarlar ve Listeler'!$P$6,"Orta","Düşük"))))</f>
        <v/>
      </c>
      <c r="Q41" s="108" t="str">
        <f t="shared" si="13"/>
        <v/>
      </c>
      <c r="R41" s="69"/>
    </row>
    <row r="42" spans="1:18" x14ac:dyDescent="0.25">
      <c r="A42" s="69"/>
      <c r="B42" s="69"/>
      <c r="C42" s="108" t="str">
        <f t="shared" si="7"/>
        <v/>
      </c>
      <c r="D42" s="69"/>
      <c r="E42" s="108" t="str">
        <f t="shared" si="8"/>
        <v/>
      </c>
      <c r="F42" s="69"/>
      <c r="G42" s="108" t="str">
        <f t="shared" si="9"/>
        <v/>
      </c>
      <c r="H42" s="69"/>
      <c r="I42" s="108" t="str">
        <f t="shared" si="10"/>
        <v/>
      </c>
      <c r="J42" s="69"/>
      <c r="K42" s="69"/>
      <c r="L42" s="69"/>
      <c r="M42" s="108" t="str">
        <f t="shared" si="11"/>
        <v/>
      </c>
      <c r="N42" s="108" t="str">
        <f>IFERROR(INDEX('İş Değerleme &amp; Kademe'!$N$6:$N$105,MATCH(A42,'İş Değerleme &amp; Kademe'!$A$6:$A$105,0)),"")</f>
        <v/>
      </c>
      <c r="O42" s="108" t="str">
        <f t="shared" si="12"/>
        <v/>
      </c>
      <c r="P42" s="108" t="str">
        <f>IF(O42="","",IF(O42&gt;='Ayarlar ve Listeler'!$P$8,"Kritik",IF(O42&gt;='Ayarlar ve Listeler'!$P$7,"Yüksek",IF(O42&gt;='Ayarlar ve Listeler'!$P$6,"Orta","Düşük"))))</f>
        <v/>
      </c>
      <c r="Q42" s="108" t="str">
        <f t="shared" si="13"/>
        <v/>
      </c>
      <c r="R42" s="69"/>
    </row>
    <row r="43" spans="1:18" x14ac:dyDescent="0.25">
      <c r="A43" s="69"/>
      <c r="B43" s="69"/>
      <c r="C43" s="108" t="str">
        <f t="shared" si="7"/>
        <v/>
      </c>
      <c r="D43" s="69"/>
      <c r="E43" s="108" t="str">
        <f t="shared" si="8"/>
        <v/>
      </c>
      <c r="F43" s="69"/>
      <c r="G43" s="108" t="str">
        <f t="shared" si="9"/>
        <v/>
      </c>
      <c r="H43" s="69"/>
      <c r="I43" s="108" t="str">
        <f t="shared" si="10"/>
        <v/>
      </c>
      <c r="J43" s="69"/>
      <c r="K43" s="69"/>
      <c r="L43" s="69"/>
      <c r="M43" s="108" t="str">
        <f t="shared" si="11"/>
        <v/>
      </c>
      <c r="N43" s="108" t="str">
        <f>IFERROR(INDEX('İş Değerleme &amp; Kademe'!$N$6:$N$105,MATCH(A43,'İş Değerleme &amp; Kademe'!$A$6:$A$105,0)),"")</f>
        <v/>
      </c>
      <c r="O43" s="108" t="str">
        <f t="shared" si="12"/>
        <v/>
      </c>
      <c r="P43" s="108" t="str">
        <f>IF(O43="","",IF(O43&gt;='Ayarlar ve Listeler'!$P$8,"Kritik",IF(O43&gt;='Ayarlar ve Listeler'!$P$7,"Yüksek",IF(O43&gt;='Ayarlar ve Listeler'!$P$6,"Orta","Düşük"))))</f>
        <v/>
      </c>
      <c r="Q43" s="108" t="str">
        <f t="shared" si="13"/>
        <v/>
      </c>
      <c r="R43" s="69"/>
    </row>
    <row r="44" spans="1:18" x14ac:dyDescent="0.25">
      <c r="A44" s="69"/>
      <c r="B44" s="69"/>
      <c r="C44" s="108" t="str">
        <f t="shared" si="7"/>
        <v/>
      </c>
      <c r="D44" s="69"/>
      <c r="E44" s="108" t="str">
        <f t="shared" si="8"/>
        <v/>
      </c>
      <c r="F44" s="69"/>
      <c r="G44" s="108" t="str">
        <f t="shared" si="9"/>
        <v/>
      </c>
      <c r="H44" s="69"/>
      <c r="I44" s="108" t="str">
        <f t="shared" si="10"/>
        <v/>
      </c>
      <c r="J44" s="69"/>
      <c r="K44" s="69"/>
      <c r="L44" s="69"/>
      <c r="M44" s="108" t="str">
        <f t="shared" si="11"/>
        <v/>
      </c>
      <c r="N44" s="108" t="str">
        <f>IFERROR(INDEX('İş Değerleme &amp; Kademe'!$N$6:$N$105,MATCH(A44,'İş Değerleme &amp; Kademe'!$A$6:$A$105,0)),"")</f>
        <v/>
      </c>
      <c r="O44" s="108" t="str">
        <f t="shared" si="12"/>
        <v/>
      </c>
      <c r="P44" s="108" t="str">
        <f>IF(O44="","",IF(O44&gt;='Ayarlar ve Listeler'!$P$8,"Kritik",IF(O44&gt;='Ayarlar ve Listeler'!$P$7,"Yüksek",IF(O44&gt;='Ayarlar ve Listeler'!$P$6,"Orta","Düşük"))))</f>
        <v/>
      </c>
      <c r="Q44" s="108" t="str">
        <f t="shared" si="13"/>
        <v/>
      </c>
      <c r="R44" s="69"/>
    </row>
    <row r="45" spans="1:18" x14ac:dyDescent="0.25">
      <c r="A45" s="69"/>
      <c r="B45" s="69"/>
      <c r="C45" s="108" t="str">
        <f t="shared" si="7"/>
        <v/>
      </c>
      <c r="D45" s="69"/>
      <c r="E45" s="108" t="str">
        <f t="shared" si="8"/>
        <v/>
      </c>
      <c r="F45" s="69"/>
      <c r="G45" s="108" t="str">
        <f t="shared" si="9"/>
        <v/>
      </c>
      <c r="H45" s="69"/>
      <c r="I45" s="108" t="str">
        <f t="shared" si="10"/>
        <v/>
      </c>
      <c r="J45" s="69"/>
      <c r="K45" s="69"/>
      <c r="L45" s="69"/>
      <c r="M45" s="108" t="str">
        <f t="shared" si="11"/>
        <v/>
      </c>
      <c r="N45" s="108" t="str">
        <f>IFERROR(INDEX('İş Değerleme &amp; Kademe'!$N$6:$N$105,MATCH(A45,'İş Değerleme &amp; Kademe'!$A$6:$A$105,0)),"")</f>
        <v/>
      </c>
      <c r="O45" s="108" t="str">
        <f t="shared" si="12"/>
        <v/>
      </c>
      <c r="P45" s="108" t="str">
        <f>IF(O45="","",IF(O45&gt;='Ayarlar ve Listeler'!$P$8,"Kritik",IF(O45&gt;='Ayarlar ve Listeler'!$P$7,"Yüksek",IF(O45&gt;='Ayarlar ve Listeler'!$P$6,"Orta","Düşük"))))</f>
        <v/>
      </c>
      <c r="Q45" s="108" t="str">
        <f t="shared" si="13"/>
        <v/>
      </c>
      <c r="R45" s="69"/>
    </row>
    <row r="46" spans="1:18" x14ac:dyDescent="0.25">
      <c r="A46" s="69"/>
      <c r="B46" s="69"/>
      <c r="C46" s="108" t="str">
        <f t="shared" si="7"/>
        <v/>
      </c>
      <c r="D46" s="69"/>
      <c r="E46" s="108" t="str">
        <f t="shared" si="8"/>
        <v/>
      </c>
      <c r="F46" s="69"/>
      <c r="G46" s="108" t="str">
        <f t="shared" si="9"/>
        <v/>
      </c>
      <c r="H46" s="69"/>
      <c r="I46" s="108" t="str">
        <f t="shared" si="10"/>
        <v/>
      </c>
      <c r="J46" s="69"/>
      <c r="K46" s="69"/>
      <c r="L46" s="69"/>
      <c r="M46" s="108" t="str">
        <f t="shared" si="11"/>
        <v/>
      </c>
      <c r="N46" s="108" t="str">
        <f>IFERROR(INDEX('İş Değerleme &amp; Kademe'!$N$6:$N$105,MATCH(A46,'İş Değerleme &amp; Kademe'!$A$6:$A$105,0)),"")</f>
        <v/>
      </c>
      <c r="O46" s="108" t="str">
        <f t="shared" si="12"/>
        <v/>
      </c>
      <c r="P46" s="108" t="str">
        <f>IF(O46="","",IF(O46&gt;='Ayarlar ve Listeler'!$P$8,"Kritik",IF(O46&gt;='Ayarlar ve Listeler'!$P$7,"Yüksek",IF(O46&gt;='Ayarlar ve Listeler'!$P$6,"Orta","Düşük"))))</f>
        <v/>
      </c>
      <c r="Q46" s="108" t="str">
        <f t="shared" si="13"/>
        <v/>
      </c>
      <c r="R46" s="69"/>
    </row>
    <row r="47" spans="1:18" x14ac:dyDescent="0.25">
      <c r="A47" s="69"/>
      <c r="B47" s="69"/>
      <c r="C47" s="108" t="str">
        <f t="shared" si="7"/>
        <v/>
      </c>
      <c r="D47" s="69"/>
      <c r="E47" s="108" t="str">
        <f t="shared" si="8"/>
        <v/>
      </c>
      <c r="F47" s="69"/>
      <c r="G47" s="108" t="str">
        <f t="shared" si="9"/>
        <v/>
      </c>
      <c r="H47" s="69"/>
      <c r="I47" s="108" t="str">
        <f t="shared" si="10"/>
        <v/>
      </c>
      <c r="J47" s="69"/>
      <c r="K47" s="69"/>
      <c r="L47" s="69"/>
      <c r="M47" s="108" t="str">
        <f t="shared" si="11"/>
        <v/>
      </c>
      <c r="N47" s="108" t="str">
        <f>IFERROR(INDEX('İş Değerleme &amp; Kademe'!$N$6:$N$105,MATCH(A47,'İş Değerleme &amp; Kademe'!$A$6:$A$105,0)),"")</f>
        <v/>
      </c>
      <c r="O47" s="108" t="str">
        <f t="shared" si="12"/>
        <v/>
      </c>
      <c r="P47" s="108" t="str">
        <f>IF(O47="","",IF(O47&gt;='Ayarlar ve Listeler'!$P$8,"Kritik",IF(O47&gt;='Ayarlar ve Listeler'!$P$7,"Yüksek",IF(O47&gt;='Ayarlar ve Listeler'!$P$6,"Orta","Düşük"))))</f>
        <v/>
      </c>
      <c r="Q47" s="108" t="str">
        <f t="shared" si="13"/>
        <v/>
      </c>
      <c r="R47" s="69"/>
    </row>
    <row r="48" spans="1:18" x14ac:dyDescent="0.25">
      <c r="A48" s="69"/>
      <c r="B48" s="69"/>
      <c r="C48" s="108" t="str">
        <f t="shared" si="7"/>
        <v/>
      </c>
      <c r="D48" s="69"/>
      <c r="E48" s="108" t="str">
        <f t="shared" si="8"/>
        <v/>
      </c>
      <c r="F48" s="69"/>
      <c r="G48" s="108" t="str">
        <f t="shared" si="9"/>
        <v/>
      </c>
      <c r="H48" s="69"/>
      <c r="I48" s="108" t="str">
        <f t="shared" si="10"/>
        <v/>
      </c>
      <c r="J48" s="69"/>
      <c r="K48" s="69"/>
      <c r="L48" s="69"/>
      <c r="M48" s="108" t="str">
        <f t="shared" si="11"/>
        <v/>
      </c>
      <c r="N48" s="108" t="str">
        <f>IFERROR(INDEX('İş Değerleme &amp; Kademe'!$N$6:$N$105,MATCH(A48,'İş Değerleme &amp; Kademe'!$A$6:$A$105,0)),"")</f>
        <v/>
      </c>
      <c r="O48" s="108" t="str">
        <f t="shared" si="12"/>
        <v/>
      </c>
      <c r="P48" s="108" t="str">
        <f>IF(O48="","",IF(O48&gt;='Ayarlar ve Listeler'!$P$8,"Kritik",IF(O48&gt;='Ayarlar ve Listeler'!$P$7,"Yüksek",IF(O48&gt;='Ayarlar ve Listeler'!$P$6,"Orta","Düşük"))))</f>
        <v/>
      </c>
      <c r="Q48" s="108" t="str">
        <f t="shared" si="13"/>
        <v/>
      </c>
      <c r="R48" s="69"/>
    </row>
    <row r="49" spans="1:18" x14ac:dyDescent="0.25">
      <c r="A49" s="69"/>
      <c r="B49" s="69"/>
      <c r="C49" s="108" t="str">
        <f t="shared" si="7"/>
        <v/>
      </c>
      <c r="D49" s="69"/>
      <c r="E49" s="108" t="str">
        <f t="shared" si="8"/>
        <v/>
      </c>
      <c r="F49" s="69"/>
      <c r="G49" s="108" t="str">
        <f t="shared" si="9"/>
        <v/>
      </c>
      <c r="H49" s="69"/>
      <c r="I49" s="108" t="str">
        <f t="shared" si="10"/>
        <v/>
      </c>
      <c r="J49" s="69"/>
      <c r="K49" s="69"/>
      <c r="L49" s="69"/>
      <c r="M49" s="108" t="str">
        <f t="shared" si="11"/>
        <v/>
      </c>
      <c r="N49" s="108" t="str">
        <f>IFERROR(INDEX('İş Değerleme &amp; Kademe'!$N$6:$N$105,MATCH(A49,'İş Değerleme &amp; Kademe'!$A$6:$A$105,0)),"")</f>
        <v/>
      </c>
      <c r="O49" s="108" t="str">
        <f t="shared" si="12"/>
        <v/>
      </c>
      <c r="P49" s="108" t="str">
        <f>IF(O49="","",IF(O49&gt;='Ayarlar ve Listeler'!$P$8,"Kritik",IF(O49&gt;='Ayarlar ve Listeler'!$P$7,"Yüksek",IF(O49&gt;='Ayarlar ve Listeler'!$P$6,"Orta","Düşük"))))</f>
        <v/>
      </c>
      <c r="Q49" s="108" t="str">
        <f t="shared" si="13"/>
        <v/>
      </c>
      <c r="R49" s="69"/>
    </row>
    <row r="50" spans="1:18" x14ac:dyDescent="0.25">
      <c r="A50" s="69"/>
      <c r="B50" s="69"/>
      <c r="C50" s="108" t="str">
        <f t="shared" si="7"/>
        <v/>
      </c>
      <c r="D50" s="69"/>
      <c r="E50" s="108" t="str">
        <f t="shared" si="8"/>
        <v/>
      </c>
      <c r="F50" s="69"/>
      <c r="G50" s="108" t="str">
        <f t="shared" si="9"/>
        <v/>
      </c>
      <c r="H50" s="69"/>
      <c r="I50" s="108" t="str">
        <f t="shared" si="10"/>
        <v/>
      </c>
      <c r="J50" s="69"/>
      <c r="K50" s="69"/>
      <c r="L50" s="69"/>
      <c r="M50" s="108" t="str">
        <f t="shared" si="11"/>
        <v/>
      </c>
      <c r="N50" s="108" t="str">
        <f>IFERROR(INDEX('İş Değerleme &amp; Kademe'!$N$6:$N$105,MATCH(A50,'İş Değerleme &amp; Kademe'!$A$6:$A$105,0)),"")</f>
        <v/>
      </c>
      <c r="O50" s="108" t="str">
        <f t="shared" si="12"/>
        <v/>
      </c>
      <c r="P50" s="108" t="str">
        <f>IF(O50="","",IF(O50&gt;='Ayarlar ve Listeler'!$P$8,"Kritik",IF(O50&gt;='Ayarlar ve Listeler'!$P$7,"Yüksek",IF(O50&gt;='Ayarlar ve Listeler'!$P$6,"Orta","Düşük"))))</f>
        <v/>
      </c>
      <c r="Q50" s="108" t="str">
        <f t="shared" si="13"/>
        <v/>
      </c>
      <c r="R50" s="69"/>
    </row>
    <row r="51" spans="1:18" x14ac:dyDescent="0.25">
      <c r="A51" s="69"/>
      <c r="B51" s="69"/>
      <c r="C51" s="108" t="str">
        <f t="shared" si="7"/>
        <v/>
      </c>
      <c r="D51" s="69"/>
      <c r="E51" s="108" t="str">
        <f t="shared" si="8"/>
        <v/>
      </c>
      <c r="F51" s="69"/>
      <c r="G51" s="108" t="str">
        <f t="shared" si="9"/>
        <v/>
      </c>
      <c r="H51" s="69"/>
      <c r="I51" s="108" t="str">
        <f t="shared" si="10"/>
        <v/>
      </c>
      <c r="J51" s="69"/>
      <c r="K51" s="69"/>
      <c r="L51" s="69"/>
      <c r="M51" s="108" t="str">
        <f t="shared" si="11"/>
        <v/>
      </c>
      <c r="N51" s="108" t="str">
        <f>IFERROR(INDEX('İş Değerleme &amp; Kademe'!$N$6:$N$105,MATCH(A51,'İş Değerleme &amp; Kademe'!$A$6:$A$105,0)),"")</f>
        <v/>
      </c>
      <c r="O51" s="108" t="str">
        <f t="shared" si="12"/>
        <v/>
      </c>
      <c r="P51" s="108" t="str">
        <f>IF(O51="","",IF(O51&gt;='Ayarlar ve Listeler'!$P$8,"Kritik",IF(O51&gt;='Ayarlar ve Listeler'!$P$7,"Yüksek",IF(O51&gt;='Ayarlar ve Listeler'!$P$6,"Orta","Düşük"))))</f>
        <v/>
      </c>
      <c r="Q51" s="108" t="str">
        <f t="shared" si="13"/>
        <v/>
      </c>
      <c r="R51" s="69"/>
    </row>
    <row r="52" spans="1:18" x14ac:dyDescent="0.25">
      <c r="A52" s="69"/>
      <c r="B52" s="69"/>
      <c r="C52" s="108" t="str">
        <f t="shared" si="7"/>
        <v/>
      </c>
      <c r="D52" s="69"/>
      <c r="E52" s="108" t="str">
        <f t="shared" si="8"/>
        <v/>
      </c>
      <c r="F52" s="69"/>
      <c r="G52" s="108" t="str">
        <f t="shared" si="9"/>
        <v/>
      </c>
      <c r="H52" s="69"/>
      <c r="I52" s="108" t="str">
        <f t="shared" si="10"/>
        <v/>
      </c>
      <c r="J52" s="69"/>
      <c r="K52" s="69"/>
      <c r="L52" s="69"/>
      <c r="M52" s="108" t="str">
        <f t="shared" si="11"/>
        <v/>
      </c>
      <c r="N52" s="108" t="str">
        <f>IFERROR(INDEX('İş Değerleme &amp; Kademe'!$N$6:$N$105,MATCH(A52,'İş Değerleme &amp; Kademe'!$A$6:$A$105,0)),"")</f>
        <v/>
      </c>
      <c r="O52" s="108" t="str">
        <f t="shared" si="12"/>
        <v/>
      </c>
      <c r="P52" s="108" t="str">
        <f>IF(O52="","",IF(O52&gt;='Ayarlar ve Listeler'!$P$8,"Kritik",IF(O52&gt;='Ayarlar ve Listeler'!$P$7,"Yüksek",IF(O52&gt;='Ayarlar ve Listeler'!$P$6,"Orta","Düşük"))))</f>
        <v/>
      </c>
      <c r="Q52" s="108" t="str">
        <f t="shared" si="13"/>
        <v/>
      </c>
      <c r="R52" s="69"/>
    </row>
    <row r="53" spans="1:18" x14ac:dyDescent="0.25">
      <c r="A53" s="69"/>
      <c r="B53" s="69"/>
      <c r="C53" s="108" t="str">
        <f t="shared" si="7"/>
        <v/>
      </c>
      <c r="D53" s="69"/>
      <c r="E53" s="108" t="str">
        <f t="shared" si="8"/>
        <v/>
      </c>
      <c r="F53" s="69"/>
      <c r="G53" s="108" t="str">
        <f t="shared" si="9"/>
        <v/>
      </c>
      <c r="H53" s="69"/>
      <c r="I53" s="108" t="str">
        <f t="shared" si="10"/>
        <v/>
      </c>
      <c r="J53" s="69"/>
      <c r="K53" s="69"/>
      <c r="L53" s="69"/>
      <c r="M53" s="108" t="str">
        <f t="shared" si="11"/>
        <v/>
      </c>
      <c r="N53" s="108" t="str">
        <f>IFERROR(INDEX('İş Değerleme &amp; Kademe'!$N$6:$N$105,MATCH(A53,'İş Değerleme &amp; Kademe'!$A$6:$A$105,0)),"")</f>
        <v/>
      </c>
      <c r="O53" s="108" t="str">
        <f t="shared" si="12"/>
        <v/>
      </c>
      <c r="P53" s="108" t="str">
        <f>IF(O53="","",IF(O53&gt;='Ayarlar ve Listeler'!$P$8,"Kritik",IF(O53&gt;='Ayarlar ve Listeler'!$P$7,"Yüksek",IF(O53&gt;='Ayarlar ve Listeler'!$P$6,"Orta","Düşük"))))</f>
        <v/>
      </c>
      <c r="Q53" s="108" t="str">
        <f t="shared" si="13"/>
        <v/>
      </c>
      <c r="R53" s="69"/>
    </row>
    <row r="54" spans="1:18" x14ac:dyDescent="0.25">
      <c r="A54" s="69"/>
      <c r="B54" s="69"/>
      <c r="C54" s="108" t="str">
        <f t="shared" si="7"/>
        <v/>
      </c>
      <c r="D54" s="69"/>
      <c r="E54" s="108" t="str">
        <f t="shared" si="8"/>
        <v/>
      </c>
      <c r="F54" s="69"/>
      <c r="G54" s="108" t="str">
        <f t="shared" si="9"/>
        <v/>
      </c>
      <c r="H54" s="69"/>
      <c r="I54" s="108" t="str">
        <f t="shared" si="10"/>
        <v/>
      </c>
      <c r="J54" s="69"/>
      <c r="K54" s="69"/>
      <c r="L54" s="69"/>
      <c r="M54" s="108" t="str">
        <f t="shared" si="11"/>
        <v/>
      </c>
      <c r="N54" s="108" t="str">
        <f>IFERROR(INDEX('İş Değerleme &amp; Kademe'!$N$6:$N$105,MATCH(A54,'İş Değerleme &amp; Kademe'!$A$6:$A$105,0)),"")</f>
        <v/>
      </c>
      <c r="O54" s="108" t="str">
        <f t="shared" si="12"/>
        <v/>
      </c>
      <c r="P54" s="108" t="str">
        <f>IF(O54="","",IF(O54&gt;='Ayarlar ve Listeler'!$P$8,"Kritik",IF(O54&gt;='Ayarlar ve Listeler'!$P$7,"Yüksek",IF(O54&gt;='Ayarlar ve Listeler'!$P$6,"Orta","Düşük"))))</f>
        <v/>
      </c>
      <c r="Q54" s="108" t="str">
        <f t="shared" si="13"/>
        <v/>
      </c>
      <c r="R54" s="69"/>
    </row>
    <row r="55" spans="1:18" x14ac:dyDescent="0.25">
      <c r="A55" s="69"/>
      <c r="B55" s="69"/>
      <c r="C55" s="108" t="str">
        <f t="shared" si="7"/>
        <v/>
      </c>
      <c r="D55" s="69"/>
      <c r="E55" s="108" t="str">
        <f t="shared" si="8"/>
        <v/>
      </c>
      <c r="F55" s="69"/>
      <c r="G55" s="108" t="str">
        <f t="shared" si="9"/>
        <v/>
      </c>
      <c r="H55" s="69"/>
      <c r="I55" s="108" t="str">
        <f t="shared" si="10"/>
        <v/>
      </c>
      <c r="J55" s="69"/>
      <c r="K55" s="69"/>
      <c r="L55" s="69"/>
      <c r="M55" s="108" t="str">
        <f t="shared" si="11"/>
        <v/>
      </c>
      <c r="N55" s="108" t="str">
        <f>IFERROR(INDEX('İş Değerleme &amp; Kademe'!$N$6:$N$105,MATCH(A55,'İş Değerleme &amp; Kademe'!$A$6:$A$105,0)),"")</f>
        <v/>
      </c>
      <c r="O55" s="108" t="str">
        <f t="shared" si="12"/>
        <v/>
      </c>
      <c r="P55" s="108" t="str">
        <f>IF(O55="","",IF(O55&gt;='Ayarlar ve Listeler'!$P$8,"Kritik",IF(O55&gt;='Ayarlar ve Listeler'!$P$7,"Yüksek",IF(O55&gt;='Ayarlar ve Listeler'!$P$6,"Orta","Düşük"))))</f>
        <v/>
      </c>
      <c r="Q55" s="108" t="str">
        <f t="shared" si="13"/>
        <v/>
      </c>
      <c r="R55" s="69"/>
    </row>
    <row r="56" spans="1:18" x14ac:dyDescent="0.25">
      <c r="A56" s="69"/>
      <c r="B56" s="69"/>
      <c r="C56" s="108" t="str">
        <f t="shared" si="7"/>
        <v/>
      </c>
      <c r="D56" s="69"/>
      <c r="E56" s="108" t="str">
        <f t="shared" si="8"/>
        <v/>
      </c>
      <c r="F56" s="69"/>
      <c r="G56" s="108" t="str">
        <f t="shared" si="9"/>
        <v/>
      </c>
      <c r="H56" s="69"/>
      <c r="I56" s="108" t="str">
        <f t="shared" si="10"/>
        <v/>
      </c>
      <c r="J56" s="69"/>
      <c r="K56" s="69"/>
      <c r="L56" s="69"/>
      <c r="M56" s="108" t="str">
        <f t="shared" si="11"/>
        <v/>
      </c>
      <c r="N56" s="108" t="str">
        <f>IFERROR(INDEX('İş Değerleme &amp; Kademe'!$N$6:$N$105,MATCH(A56,'İş Değerleme &amp; Kademe'!$A$6:$A$105,0)),"")</f>
        <v/>
      </c>
      <c r="O56" s="108" t="str">
        <f t="shared" si="12"/>
        <v/>
      </c>
      <c r="P56" s="108" t="str">
        <f>IF(O56="","",IF(O56&gt;='Ayarlar ve Listeler'!$P$8,"Kritik",IF(O56&gt;='Ayarlar ve Listeler'!$P$7,"Yüksek",IF(O56&gt;='Ayarlar ve Listeler'!$P$6,"Orta","Düşük"))))</f>
        <v/>
      </c>
      <c r="Q56" s="108" t="str">
        <f t="shared" si="13"/>
        <v/>
      </c>
      <c r="R56" s="69"/>
    </row>
    <row r="57" spans="1:18" x14ac:dyDescent="0.25">
      <c r="A57" s="69"/>
      <c r="B57" s="69"/>
      <c r="C57" s="108" t="str">
        <f t="shared" si="7"/>
        <v/>
      </c>
      <c r="D57" s="69"/>
      <c r="E57" s="108" t="str">
        <f t="shared" si="8"/>
        <v/>
      </c>
      <c r="F57" s="69"/>
      <c r="G57" s="108" t="str">
        <f t="shared" si="9"/>
        <v/>
      </c>
      <c r="H57" s="69"/>
      <c r="I57" s="108" t="str">
        <f t="shared" si="10"/>
        <v/>
      </c>
      <c r="J57" s="69"/>
      <c r="K57" s="69"/>
      <c r="L57" s="69"/>
      <c r="M57" s="108" t="str">
        <f t="shared" si="11"/>
        <v/>
      </c>
      <c r="N57" s="108" t="str">
        <f>IFERROR(INDEX('İş Değerleme &amp; Kademe'!$N$6:$N$105,MATCH(A57,'İş Değerleme &amp; Kademe'!$A$6:$A$105,0)),"")</f>
        <v/>
      </c>
      <c r="O57" s="108" t="str">
        <f t="shared" si="12"/>
        <v/>
      </c>
      <c r="P57" s="108" t="str">
        <f>IF(O57="","",IF(O57&gt;='Ayarlar ve Listeler'!$P$8,"Kritik",IF(O57&gt;='Ayarlar ve Listeler'!$P$7,"Yüksek",IF(O57&gt;='Ayarlar ve Listeler'!$P$6,"Orta","Düşük"))))</f>
        <v/>
      </c>
      <c r="Q57" s="108" t="str">
        <f t="shared" si="13"/>
        <v/>
      </c>
      <c r="R57" s="69"/>
    </row>
    <row r="58" spans="1:18" x14ac:dyDescent="0.25">
      <c r="A58" s="69"/>
      <c r="B58" s="69"/>
      <c r="C58" s="108" t="str">
        <f t="shared" si="7"/>
        <v/>
      </c>
      <c r="D58" s="69"/>
      <c r="E58" s="108" t="str">
        <f t="shared" si="8"/>
        <v/>
      </c>
      <c r="F58" s="69"/>
      <c r="G58" s="108" t="str">
        <f t="shared" si="9"/>
        <v/>
      </c>
      <c r="H58" s="69"/>
      <c r="I58" s="108" t="str">
        <f t="shared" si="10"/>
        <v/>
      </c>
      <c r="J58" s="69"/>
      <c r="K58" s="69"/>
      <c r="L58" s="69"/>
      <c r="M58" s="108" t="str">
        <f t="shared" si="11"/>
        <v/>
      </c>
      <c r="N58" s="108" t="str">
        <f>IFERROR(INDEX('İş Değerleme &amp; Kademe'!$N$6:$N$105,MATCH(A58,'İş Değerleme &amp; Kademe'!$A$6:$A$105,0)),"")</f>
        <v/>
      </c>
      <c r="O58" s="108" t="str">
        <f t="shared" si="12"/>
        <v/>
      </c>
      <c r="P58" s="108" t="str">
        <f>IF(O58="","",IF(O58&gt;='Ayarlar ve Listeler'!$P$8,"Kritik",IF(O58&gt;='Ayarlar ve Listeler'!$P$7,"Yüksek",IF(O58&gt;='Ayarlar ve Listeler'!$P$6,"Orta","Düşük"))))</f>
        <v/>
      </c>
      <c r="Q58" s="108" t="str">
        <f t="shared" si="13"/>
        <v/>
      </c>
      <c r="R58" s="69"/>
    </row>
    <row r="59" spans="1:18" x14ac:dyDescent="0.25">
      <c r="A59" s="69"/>
      <c r="B59" s="69"/>
      <c r="C59" s="108" t="str">
        <f t="shared" si="7"/>
        <v/>
      </c>
      <c r="D59" s="69"/>
      <c r="E59" s="108" t="str">
        <f t="shared" si="8"/>
        <v/>
      </c>
      <c r="F59" s="69"/>
      <c r="G59" s="108" t="str">
        <f t="shared" si="9"/>
        <v/>
      </c>
      <c r="H59" s="69"/>
      <c r="I59" s="108" t="str">
        <f t="shared" si="10"/>
        <v/>
      </c>
      <c r="J59" s="69"/>
      <c r="K59" s="69"/>
      <c r="L59" s="69"/>
      <c r="M59" s="108" t="str">
        <f t="shared" si="11"/>
        <v/>
      </c>
      <c r="N59" s="108" t="str">
        <f>IFERROR(INDEX('İş Değerleme &amp; Kademe'!$N$6:$N$105,MATCH(A59,'İş Değerleme &amp; Kademe'!$A$6:$A$105,0)),"")</f>
        <v/>
      </c>
      <c r="O59" s="108" t="str">
        <f t="shared" si="12"/>
        <v/>
      </c>
      <c r="P59" s="108" t="str">
        <f>IF(O59="","",IF(O59&gt;='Ayarlar ve Listeler'!$P$8,"Kritik",IF(O59&gt;='Ayarlar ve Listeler'!$P$7,"Yüksek",IF(O59&gt;='Ayarlar ve Listeler'!$P$6,"Orta","Düşük"))))</f>
        <v/>
      </c>
      <c r="Q59" s="108" t="str">
        <f t="shared" si="13"/>
        <v/>
      </c>
      <c r="R59" s="69"/>
    </row>
    <row r="60" spans="1:18" x14ac:dyDescent="0.25">
      <c r="A60" s="69"/>
      <c r="B60" s="69"/>
      <c r="C60" s="108" t="str">
        <f t="shared" si="7"/>
        <v/>
      </c>
      <c r="D60" s="69"/>
      <c r="E60" s="108" t="str">
        <f t="shared" si="8"/>
        <v/>
      </c>
      <c r="F60" s="69"/>
      <c r="G60" s="108" t="str">
        <f t="shared" si="9"/>
        <v/>
      </c>
      <c r="H60" s="69"/>
      <c r="I60" s="108" t="str">
        <f t="shared" si="10"/>
        <v/>
      </c>
      <c r="J60" s="69"/>
      <c r="K60" s="69"/>
      <c r="L60" s="69"/>
      <c r="M60" s="108" t="str">
        <f t="shared" si="11"/>
        <v/>
      </c>
      <c r="N60" s="108" t="str">
        <f>IFERROR(INDEX('İş Değerleme &amp; Kademe'!$N$6:$N$105,MATCH(A60,'İş Değerleme &amp; Kademe'!$A$6:$A$105,0)),"")</f>
        <v/>
      </c>
      <c r="O60" s="108" t="str">
        <f t="shared" si="12"/>
        <v/>
      </c>
      <c r="P60" s="108" t="str">
        <f>IF(O60="","",IF(O60&gt;='Ayarlar ve Listeler'!$P$8,"Kritik",IF(O60&gt;='Ayarlar ve Listeler'!$P$7,"Yüksek",IF(O60&gt;='Ayarlar ve Listeler'!$P$6,"Orta","Düşük"))))</f>
        <v/>
      </c>
      <c r="Q60" s="108" t="str">
        <f t="shared" si="13"/>
        <v/>
      </c>
      <c r="R60" s="69"/>
    </row>
    <row r="61" spans="1:18" x14ac:dyDescent="0.25">
      <c r="A61" s="69"/>
      <c r="B61" s="69"/>
      <c r="C61" s="108" t="str">
        <f t="shared" si="7"/>
        <v/>
      </c>
      <c r="D61" s="69"/>
      <c r="E61" s="108" t="str">
        <f t="shared" si="8"/>
        <v/>
      </c>
      <c r="F61" s="69"/>
      <c r="G61" s="108" t="str">
        <f t="shared" si="9"/>
        <v/>
      </c>
      <c r="H61" s="69"/>
      <c r="I61" s="108" t="str">
        <f t="shared" si="10"/>
        <v/>
      </c>
      <c r="J61" s="69"/>
      <c r="K61" s="69"/>
      <c r="L61" s="69"/>
      <c r="M61" s="108" t="str">
        <f t="shared" si="11"/>
        <v/>
      </c>
      <c r="N61" s="108" t="str">
        <f>IFERROR(INDEX('İş Değerleme &amp; Kademe'!$N$6:$N$105,MATCH(A61,'İş Değerleme &amp; Kademe'!$A$6:$A$105,0)),"")</f>
        <v/>
      </c>
      <c r="O61" s="108" t="str">
        <f t="shared" si="12"/>
        <v/>
      </c>
      <c r="P61" s="108" t="str">
        <f>IF(O61="","",IF(O61&gt;='Ayarlar ve Listeler'!$P$8,"Kritik",IF(O61&gt;='Ayarlar ve Listeler'!$P$7,"Yüksek",IF(O61&gt;='Ayarlar ve Listeler'!$P$6,"Orta","Düşük"))))</f>
        <v/>
      </c>
      <c r="Q61" s="108" t="str">
        <f t="shared" si="13"/>
        <v/>
      </c>
      <c r="R61" s="69"/>
    </row>
    <row r="62" spans="1:18" x14ac:dyDescent="0.25">
      <c r="A62" s="69"/>
      <c r="B62" s="69"/>
      <c r="C62" s="108" t="str">
        <f t="shared" si="7"/>
        <v/>
      </c>
      <c r="D62" s="69"/>
      <c r="E62" s="108" t="str">
        <f t="shared" si="8"/>
        <v/>
      </c>
      <c r="F62" s="69"/>
      <c r="G62" s="108" t="str">
        <f t="shared" si="9"/>
        <v/>
      </c>
      <c r="H62" s="69"/>
      <c r="I62" s="108" t="str">
        <f t="shared" si="10"/>
        <v/>
      </c>
      <c r="J62" s="69"/>
      <c r="K62" s="69"/>
      <c r="L62" s="69"/>
      <c r="M62" s="108" t="str">
        <f t="shared" si="11"/>
        <v/>
      </c>
      <c r="N62" s="108" t="str">
        <f>IFERROR(INDEX('İş Değerleme &amp; Kademe'!$N$6:$N$105,MATCH(A62,'İş Değerleme &amp; Kademe'!$A$6:$A$105,0)),"")</f>
        <v/>
      </c>
      <c r="O62" s="108" t="str">
        <f t="shared" si="12"/>
        <v/>
      </c>
      <c r="P62" s="108" t="str">
        <f>IF(O62="","",IF(O62&gt;='Ayarlar ve Listeler'!$P$8,"Kritik",IF(O62&gt;='Ayarlar ve Listeler'!$P$7,"Yüksek",IF(O62&gt;='Ayarlar ve Listeler'!$P$6,"Orta","Düşük"))))</f>
        <v/>
      </c>
      <c r="Q62" s="108" t="str">
        <f t="shared" si="13"/>
        <v/>
      </c>
      <c r="R62" s="69"/>
    </row>
    <row r="63" spans="1:18" x14ac:dyDescent="0.25">
      <c r="A63" s="69"/>
      <c r="B63" s="69"/>
      <c r="C63" s="108" t="str">
        <f t="shared" si="7"/>
        <v/>
      </c>
      <c r="D63" s="69"/>
      <c r="E63" s="108" t="str">
        <f t="shared" si="8"/>
        <v/>
      </c>
      <c r="F63" s="69"/>
      <c r="G63" s="108" t="str">
        <f t="shared" si="9"/>
        <v/>
      </c>
      <c r="H63" s="69"/>
      <c r="I63" s="108" t="str">
        <f t="shared" si="10"/>
        <v/>
      </c>
      <c r="J63" s="69"/>
      <c r="K63" s="69"/>
      <c r="L63" s="69"/>
      <c r="M63" s="108" t="str">
        <f t="shared" si="11"/>
        <v/>
      </c>
      <c r="N63" s="108" t="str">
        <f>IFERROR(INDEX('İş Değerleme &amp; Kademe'!$N$6:$N$105,MATCH(A63,'İş Değerleme &amp; Kademe'!$A$6:$A$105,0)),"")</f>
        <v/>
      </c>
      <c r="O63" s="108" t="str">
        <f t="shared" si="12"/>
        <v/>
      </c>
      <c r="P63" s="108" t="str">
        <f>IF(O63="","",IF(O63&gt;='Ayarlar ve Listeler'!$P$8,"Kritik",IF(O63&gt;='Ayarlar ve Listeler'!$P$7,"Yüksek",IF(O63&gt;='Ayarlar ve Listeler'!$P$6,"Orta","Düşük"))))</f>
        <v/>
      </c>
      <c r="Q63" s="108" t="str">
        <f t="shared" si="13"/>
        <v/>
      </c>
      <c r="R63" s="69"/>
    </row>
    <row r="64" spans="1:18" x14ac:dyDescent="0.25">
      <c r="A64" s="69"/>
      <c r="B64" s="69"/>
      <c r="C64" s="108" t="str">
        <f t="shared" si="7"/>
        <v/>
      </c>
      <c r="D64" s="69"/>
      <c r="E64" s="108" t="str">
        <f t="shared" si="8"/>
        <v/>
      </c>
      <c r="F64" s="69"/>
      <c r="G64" s="108" t="str">
        <f t="shared" si="9"/>
        <v/>
      </c>
      <c r="H64" s="69"/>
      <c r="I64" s="108" t="str">
        <f t="shared" si="10"/>
        <v/>
      </c>
      <c r="J64" s="69"/>
      <c r="K64" s="69"/>
      <c r="L64" s="69"/>
      <c r="M64" s="108" t="str">
        <f t="shared" si="11"/>
        <v/>
      </c>
      <c r="N64" s="108" t="str">
        <f>IFERROR(INDEX('İş Değerleme &amp; Kademe'!$N$6:$N$105,MATCH(A64,'İş Değerleme &amp; Kademe'!$A$6:$A$105,0)),"")</f>
        <v/>
      </c>
      <c r="O64" s="108" t="str">
        <f t="shared" si="12"/>
        <v/>
      </c>
      <c r="P64" s="108" t="str">
        <f>IF(O64="","",IF(O64&gt;='Ayarlar ve Listeler'!$P$8,"Kritik",IF(O64&gt;='Ayarlar ve Listeler'!$P$7,"Yüksek",IF(O64&gt;='Ayarlar ve Listeler'!$P$6,"Orta","Düşük"))))</f>
        <v/>
      </c>
      <c r="Q64" s="108" t="str">
        <f t="shared" si="13"/>
        <v/>
      </c>
      <c r="R64" s="69"/>
    </row>
    <row r="65" spans="1:18" x14ac:dyDescent="0.25">
      <c r="A65" s="69"/>
      <c r="B65" s="69"/>
      <c r="C65" s="108" t="str">
        <f t="shared" si="7"/>
        <v/>
      </c>
      <c r="D65" s="69"/>
      <c r="E65" s="108" t="str">
        <f t="shared" si="8"/>
        <v/>
      </c>
      <c r="F65" s="69"/>
      <c r="G65" s="108" t="str">
        <f t="shared" si="9"/>
        <v/>
      </c>
      <c r="H65" s="69"/>
      <c r="I65" s="108" t="str">
        <f t="shared" si="10"/>
        <v/>
      </c>
      <c r="J65" s="69"/>
      <c r="K65" s="69"/>
      <c r="L65" s="69"/>
      <c r="M65" s="108" t="str">
        <f t="shared" si="11"/>
        <v/>
      </c>
      <c r="N65" s="108" t="str">
        <f>IFERROR(INDEX('İş Değerleme &amp; Kademe'!$N$6:$N$105,MATCH(A65,'İş Değerleme &amp; Kademe'!$A$6:$A$105,0)),"")</f>
        <v/>
      </c>
      <c r="O65" s="108" t="str">
        <f t="shared" si="12"/>
        <v/>
      </c>
      <c r="P65" s="108" t="str">
        <f>IF(O65="","",IF(O65&gt;='Ayarlar ve Listeler'!$P$8,"Kritik",IF(O65&gt;='Ayarlar ve Listeler'!$P$7,"Yüksek",IF(O65&gt;='Ayarlar ve Listeler'!$P$6,"Orta","Düşük"))))</f>
        <v/>
      </c>
      <c r="Q65" s="108" t="str">
        <f t="shared" si="13"/>
        <v/>
      </c>
      <c r="R65" s="69"/>
    </row>
    <row r="66" spans="1:18" x14ac:dyDescent="0.25">
      <c r="A66" s="69"/>
      <c r="B66" s="69"/>
      <c r="C66" s="108" t="str">
        <f t="shared" si="7"/>
        <v/>
      </c>
      <c r="D66" s="69"/>
      <c r="E66" s="108" t="str">
        <f t="shared" si="8"/>
        <v/>
      </c>
      <c r="F66" s="69"/>
      <c r="G66" s="108" t="str">
        <f t="shared" si="9"/>
        <v/>
      </c>
      <c r="H66" s="69"/>
      <c r="I66" s="108" t="str">
        <f t="shared" si="10"/>
        <v/>
      </c>
      <c r="J66" s="69"/>
      <c r="K66" s="69"/>
      <c r="L66" s="69"/>
      <c r="M66" s="108" t="str">
        <f t="shared" si="11"/>
        <v/>
      </c>
      <c r="N66" s="108" t="str">
        <f>IFERROR(INDEX('İş Değerleme &amp; Kademe'!$N$6:$N$105,MATCH(A66,'İş Değerleme &amp; Kademe'!$A$6:$A$105,0)),"")</f>
        <v/>
      </c>
      <c r="O66" s="108" t="str">
        <f t="shared" si="12"/>
        <v/>
      </c>
      <c r="P66" s="108" t="str">
        <f>IF(O66="","",IF(O66&gt;='Ayarlar ve Listeler'!$P$8,"Kritik",IF(O66&gt;='Ayarlar ve Listeler'!$P$7,"Yüksek",IF(O66&gt;='Ayarlar ve Listeler'!$P$6,"Orta","Düşük"))))</f>
        <v/>
      </c>
      <c r="Q66" s="108" t="str">
        <f t="shared" si="13"/>
        <v/>
      </c>
      <c r="R66" s="69"/>
    </row>
    <row r="67" spans="1:18" x14ac:dyDescent="0.25">
      <c r="A67" s="69"/>
      <c r="B67" s="69"/>
      <c r="C67" s="108" t="str">
        <f t="shared" si="7"/>
        <v/>
      </c>
      <c r="D67" s="69"/>
      <c r="E67" s="108" t="str">
        <f t="shared" si="8"/>
        <v/>
      </c>
      <c r="F67" s="69"/>
      <c r="G67" s="108" t="str">
        <f t="shared" si="9"/>
        <v/>
      </c>
      <c r="H67" s="69"/>
      <c r="I67" s="108" t="str">
        <f t="shared" si="10"/>
        <v/>
      </c>
      <c r="J67" s="69"/>
      <c r="K67" s="69"/>
      <c r="L67" s="69"/>
      <c r="M67" s="108" t="str">
        <f t="shared" si="11"/>
        <v/>
      </c>
      <c r="N67" s="108" t="str">
        <f>IFERROR(INDEX('İş Değerleme &amp; Kademe'!$N$6:$N$105,MATCH(A67,'İş Değerleme &amp; Kademe'!$A$6:$A$105,0)),"")</f>
        <v/>
      </c>
      <c r="O67" s="108" t="str">
        <f t="shared" si="12"/>
        <v/>
      </c>
      <c r="P67" s="108" t="str">
        <f>IF(O67="","",IF(O67&gt;='Ayarlar ve Listeler'!$P$8,"Kritik",IF(O67&gt;='Ayarlar ve Listeler'!$P$7,"Yüksek",IF(O67&gt;='Ayarlar ve Listeler'!$P$6,"Orta","Düşük"))))</f>
        <v/>
      </c>
      <c r="Q67" s="108" t="str">
        <f t="shared" si="13"/>
        <v/>
      </c>
      <c r="R67" s="69"/>
    </row>
    <row r="68" spans="1:18" x14ac:dyDescent="0.25">
      <c r="A68" s="69"/>
      <c r="B68" s="69"/>
      <c r="C68" s="108" t="str">
        <f t="shared" si="7"/>
        <v/>
      </c>
      <c r="D68" s="69"/>
      <c r="E68" s="108" t="str">
        <f t="shared" si="8"/>
        <v/>
      </c>
      <c r="F68" s="69"/>
      <c r="G68" s="108" t="str">
        <f t="shared" si="9"/>
        <v/>
      </c>
      <c r="H68" s="69"/>
      <c r="I68" s="108" t="str">
        <f t="shared" si="10"/>
        <v/>
      </c>
      <c r="J68" s="69"/>
      <c r="K68" s="69"/>
      <c r="L68" s="69"/>
      <c r="M68" s="108" t="str">
        <f t="shared" si="11"/>
        <v/>
      </c>
      <c r="N68" s="108" t="str">
        <f>IFERROR(INDEX('İş Değerleme &amp; Kademe'!$N$6:$N$105,MATCH(A68,'İş Değerleme &amp; Kademe'!$A$6:$A$105,0)),"")</f>
        <v/>
      </c>
      <c r="O68" s="108" t="str">
        <f t="shared" si="12"/>
        <v/>
      </c>
      <c r="P68" s="108" t="str">
        <f>IF(O68="","",IF(O68&gt;='Ayarlar ve Listeler'!$P$8,"Kritik",IF(O68&gt;='Ayarlar ve Listeler'!$P$7,"Yüksek",IF(O68&gt;='Ayarlar ve Listeler'!$P$6,"Orta","Düşük"))))</f>
        <v/>
      </c>
      <c r="Q68" s="108" t="str">
        <f t="shared" si="13"/>
        <v/>
      </c>
      <c r="R68" s="69"/>
    </row>
    <row r="69" spans="1:18" x14ac:dyDescent="0.25">
      <c r="A69" s="69"/>
      <c r="B69" s="69"/>
      <c r="C69" s="108" t="str">
        <f t="shared" si="7"/>
        <v/>
      </c>
      <c r="D69" s="69"/>
      <c r="E69" s="108" t="str">
        <f t="shared" si="8"/>
        <v/>
      </c>
      <c r="F69" s="69"/>
      <c r="G69" s="108" t="str">
        <f t="shared" si="9"/>
        <v/>
      </c>
      <c r="H69" s="69"/>
      <c r="I69" s="108" t="str">
        <f t="shared" si="10"/>
        <v/>
      </c>
      <c r="J69" s="69"/>
      <c r="K69" s="69"/>
      <c r="L69" s="69"/>
      <c r="M69" s="108" t="str">
        <f t="shared" si="11"/>
        <v/>
      </c>
      <c r="N69" s="108" t="str">
        <f>IFERROR(INDEX('İş Değerleme &amp; Kademe'!$N$6:$N$105,MATCH(A69,'İş Değerleme &amp; Kademe'!$A$6:$A$105,0)),"")</f>
        <v/>
      </c>
      <c r="O69" s="108" t="str">
        <f t="shared" si="12"/>
        <v/>
      </c>
      <c r="P69" s="108" t="str">
        <f>IF(O69="","",IF(O69&gt;='Ayarlar ve Listeler'!$P$8,"Kritik",IF(O69&gt;='Ayarlar ve Listeler'!$P$7,"Yüksek",IF(O69&gt;='Ayarlar ve Listeler'!$P$6,"Orta","Düşük"))))</f>
        <v/>
      </c>
      <c r="Q69" s="108" t="str">
        <f t="shared" si="13"/>
        <v/>
      </c>
      <c r="R69" s="69"/>
    </row>
    <row r="70" spans="1:18" x14ac:dyDescent="0.25">
      <c r="A70" s="69"/>
      <c r="B70" s="69"/>
      <c r="C70" s="108" t="str">
        <f t="shared" ref="C70:C101" si="14">IF(B70="","",IF(B70="Kolay",1,IF(B70="Orta",2,IF(B70="Zor",3,4))))</f>
        <v/>
      </c>
      <c r="D70" s="69"/>
      <c r="E70" s="108" t="str">
        <f t="shared" ref="E70:E101" si="15">IF(D70="","",IF(D70="Düşük",1,IF(D70="Orta",2,IF(D70="Yüksek",3,4))))</f>
        <v/>
      </c>
      <c r="F70" s="69"/>
      <c r="G70" s="108" t="str">
        <f t="shared" ref="G70:G101" si="16">IF(F70="","",IF(F70&lt;=1,1,IF(F70&lt;=3,2,IF(F70&lt;=6,3,4))))</f>
        <v/>
      </c>
      <c r="H70" s="69"/>
      <c r="I70" s="108" t="str">
        <f t="shared" ref="I70:I101" si="17">IF(H70="","",IF(H70="Yedek Var",1,IF(H70="Kısmen",2.5,4)))</f>
        <v/>
      </c>
      <c r="J70" s="69"/>
      <c r="K70" s="69"/>
      <c r="L70" s="69"/>
      <c r="M70" s="108" t="str">
        <f t="shared" ref="M70:M105" si="18">IF(J70="","",IF(J70&lt;=1,1,IF(J70&lt;=3,2,IF(J70&lt;=6,3,4))))</f>
        <v/>
      </c>
      <c r="N70" s="108" t="str">
        <f>IFERROR(INDEX('İş Değerleme &amp; Kademe'!$N$6:$N$105,MATCH(A70,'İş Değerleme &amp; Kademe'!$A$6:$A$105,0)),"")</f>
        <v/>
      </c>
      <c r="O70" s="108" t="str">
        <f t="shared" ref="O70:O101" si="19">IF(A70="","",ROUND((C70/4)*20+(E70/4)*15+(G70/4)*15+(I70/4)*20+(M70/4)*10+(N70/100)*20,1))</f>
        <v/>
      </c>
      <c r="P70" s="108" t="str">
        <f>IF(O70="","",IF(O70&gt;='Ayarlar ve Listeler'!$P$8,"Kritik",IF(O70&gt;='Ayarlar ve Listeler'!$P$7,"Yüksek",IF(O70&gt;='Ayarlar ve Listeler'!$P$6,"Orta","Düşük"))))</f>
        <v/>
      </c>
      <c r="Q70" s="108" t="str">
        <f t="shared" ref="Q70:Q101" si="20">IF(P70="","",IF(P70="Kritik","Yedekleme planı + bağlılık aksiyonu + işe alım havuzu oluştur",IF(P70="Yüksek","6 aylık yedek geliştirme ve pazar taraması yap",IF(P70="Orta","Yedek aday ve gelişim planını yıllık gözden geçir","Standart kariyer/yedekleme takibi"))))</f>
        <v/>
      </c>
      <c r="R70" s="69"/>
    </row>
    <row r="71" spans="1:18" x14ac:dyDescent="0.25">
      <c r="A71" s="69"/>
      <c r="B71" s="69"/>
      <c r="C71" s="108" t="str">
        <f t="shared" si="14"/>
        <v/>
      </c>
      <c r="D71" s="69"/>
      <c r="E71" s="108" t="str">
        <f t="shared" si="15"/>
        <v/>
      </c>
      <c r="F71" s="69"/>
      <c r="G71" s="108" t="str">
        <f t="shared" si="16"/>
        <v/>
      </c>
      <c r="H71" s="69"/>
      <c r="I71" s="108" t="str">
        <f t="shared" si="17"/>
        <v/>
      </c>
      <c r="J71" s="69"/>
      <c r="K71" s="69"/>
      <c r="L71" s="69"/>
      <c r="M71" s="108" t="str">
        <f t="shared" si="18"/>
        <v/>
      </c>
      <c r="N71" s="108" t="str">
        <f>IFERROR(INDEX('İş Değerleme &amp; Kademe'!$N$6:$N$105,MATCH(A71,'İş Değerleme &amp; Kademe'!$A$6:$A$105,0)),"")</f>
        <v/>
      </c>
      <c r="O71" s="108" t="str">
        <f t="shared" si="19"/>
        <v/>
      </c>
      <c r="P71" s="108" t="str">
        <f>IF(O71="","",IF(O71&gt;='Ayarlar ve Listeler'!$P$8,"Kritik",IF(O71&gt;='Ayarlar ve Listeler'!$P$7,"Yüksek",IF(O71&gt;='Ayarlar ve Listeler'!$P$6,"Orta","Düşük"))))</f>
        <v/>
      </c>
      <c r="Q71" s="108" t="str">
        <f t="shared" si="20"/>
        <v/>
      </c>
      <c r="R71" s="69"/>
    </row>
    <row r="72" spans="1:18" x14ac:dyDescent="0.25">
      <c r="A72" s="69"/>
      <c r="B72" s="69"/>
      <c r="C72" s="108" t="str">
        <f t="shared" si="14"/>
        <v/>
      </c>
      <c r="D72" s="69"/>
      <c r="E72" s="108" t="str">
        <f t="shared" si="15"/>
        <v/>
      </c>
      <c r="F72" s="69"/>
      <c r="G72" s="108" t="str">
        <f t="shared" si="16"/>
        <v/>
      </c>
      <c r="H72" s="69"/>
      <c r="I72" s="108" t="str">
        <f t="shared" si="17"/>
        <v/>
      </c>
      <c r="J72" s="69"/>
      <c r="K72" s="69"/>
      <c r="L72" s="69"/>
      <c r="M72" s="108" t="str">
        <f t="shared" si="18"/>
        <v/>
      </c>
      <c r="N72" s="108" t="str">
        <f>IFERROR(INDEX('İş Değerleme &amp; Kademe'!$N$6:$N$105,MATCH(A72,'İş Değerleme &amp; Kademe'!$A$6:$A$105,0)),"")</f>
        <v/>
      </c>
      <c r="O72" s="108" t="str">
        <f t="shared" si="19"/>
        <v/>
      </c>
      <c r="P72" s="108" t="str">
        <f>IF(O72="","",IF(O72&gt;='Ayarlar ve Listeler'!$P$8,"Kritik",IF(O72&gt;='Ayarlar ve Listeler'!$P$7,"Yüksek",IF(O72&gt;='Ayarlar ve Listeler'!$P$6,"Orta","Düşük"))))</f>
        <v/>
      </c>
      <c r="Q72" s="108" t="str">
        <f t="shared" si="20"/>
        <v/>
      </c>
      <c r="R72" s="69"/>
    </row>
    <row r="73" spans="1:18" x14ac:dyDescent="0.25">
      <c r="A73" s="69"/>
      <c r="B73" s="69"/>
      <c r="C73" s="108" t="str">
        <f t="shared" si="14"/>
        <v/>
      </c>
      <c r="D73" s="69"/>
      <c r="E73" s="108" t="str">
        <f t="shared" si="15"/>
        <v/>
      </c>
      <c r="F73" s="69"/>
      <c r="G73" s="108" t="str">
        <f t="shared" si="16"/>
        <v/>
      </c>
      <c r="H73" s="69"/>
      <c r="I73" s="108" t="str">
        <f t="shared" si="17"/>
        <v/>
      </c>
      <c r="J73" s="69"/>
      <c r="K73" s="69"/>
      <c r="L73" s="69"/>
      <c r="M73" s="108" t="str">
        <f t="shared" si="18"/>
        <v/>
      </c>
      <c r="N73" s="108" t="str">
        <f>IFERROR(INDEX('İş Değerleme &amp; Kademe'!$N$6:$N$105,MATCH(A73,'İş Değerleme &amp; Kademe'!$A$6:$A$105,0)),"")</f>
        <v/>
      </c>
      <c r="O73" s="108" t="str">
        <f t="shared" si="19"/>
        <v/>
      </c>
      <c r="P73" s="108" t="str">
        <f>IF(O73="","",IF(O73&gt;='Ayarlar ve Listeler'!$P$8,"Kritik",IF(O73&gt;='Ayarlar ve Listeler'!$P$7,"Yüksek",IF(O73&gt;='Ayarlar ve Listeler'!$P$6,"Orta","Düşük"))))</f>
        <v/>
      </c>
      <c r="Q73" s="108" t="str">
        <f t="shared" si="20"/>
        <v/>
      </c>
      <c r="R73" s="69"/>
    </row>
    <row r="74" spans="1:18" x14ac:dyDescent="0.25">
      <c r="A74" s="69"/>
      <c r="B74" s="69"/>
      <c r="C74" s="108" t="str">
        <f t="shared" si="14"/>
        <v/>
      </c>
      <c r="D74" s="69"/>
      <c r="E74" s="108" t="str">
        <f t="shared" si="15"/>
        <v/>
      </c>
      <c r="F74" s="69"/>
      <c r="G74" s="108" t="str">
        <f t="shared" si="16"/>
        <v/>
      </c>
      <c r="H74" s="69"/>
      <c r="I74" s="108" t="str">
        <f t="shared" si="17"/>
        <v/>
      </c>
      <c r="J74" s="69"/>
      <c r="K74" s="69"/>
      <c r="L74" s="69"/>
      <c r="M74" s="108" t="str">
        <f t="shared" si="18"/>
        <v/>
      </c>
      <c r="N74" s="108" t="str">
        <f>IFERROR(INDEX('İş Değerleme &amp; Kademe'!$N$6:$N$105,MATCH(A74,'İş Değerleme &amp; Kademe'!$A$6:$A$105,0)),"")</f>
        <v/>
      </c>
      <c r="O74" s="108" t="str">
        <f t="shared" si="19"/>
        <v/>
      </c>
      <c r="P74" s="108" t="str">
        <f>IF(O74="","",IF(O74&gt;='Ayarlar ve Listeler'!$P$8,"Kritik",IF(O74&gt;='Ayarlar ve Listeler'!$P$7,"Yüksek",IF(O74&gt;='Ayarlar ve Listeler'!$P$6,"Orta","Düşük"))))</f>
        <v/>
      </c>
      <c r="Q74" s="108" t="str">
        <f t="shared" si="20"/>
        <v/>
      </c>
      <c r="R74" s="69"/>
    </row>
    <row r="75" spans="1:18" x14ac:dyDescent="0.25">
      <c r="A75" s="69"/>
      <c r="B75" s="69"/>
      <c r="C75" s="108" t="str">
        <f t="shared" si="14"/>
        <v/>
      </c>
      <c r="D75" s="69"/>
      <c r="E75" s="108" t="str">
        <f t="shared" si="15"/>
        <v/>
      </c>
      <c r="F75" s="69"/>
      <c r="G75" s="108" t="str">
        <f t="shared" si="16"/>
        <v/>
      </c>
      <c r="H75" s="69"/>
      <c r="I75" s="108" t="str">
        <f t="shared" si="17"/>
        <v/>
      </c>
      <c r="J75" s="69"/>
      <c r="K75" s="69"/>
      <c r="L75" s="69"/>
      <c r="M75" s="108" t="str">
        <f t="shared" si="18"/>
        <v/>
      </c>
      <c r="N75" s="108" t="str">
        <f>IFERROR(INDEX('İş Değerleme &amp; Kademe'!$N$6:$N$105,MATCH(A75,'İş Değerleme &amp; Kademe'!$A$6:$A$105,0)),"")</f>
        <v/>
      </c>
      <c r="O75" s="108" t="str">
        <f t="shared" si="19"/>
        <v/>
      </c>
      <c r="P75" s="108" t="str">
        <f>IF(O75="","",IF(O75&gt;='Ayarlar ve Listeler'!$P$8,"Kritik",IF(O75&gt;='Ayarlar ve Listeler'!$P$7,"Yüksek",IF(O75&gt;='Ayarlar ve Listeler'!$P$6,"Orta","Düşük"))))</f>
        <v/>
      </c>
      <c r="Q75" s="108" t="str">
        <f t="shared" si="20"/>
        <v/>
      </c>
      <c r="R75" s="69"/>
    </row>
    <row r="76" spans="1:18" x14ac:dyDescent="0.25">
      <c r="A76" s="69"/>
      <c r="B76" s="69"/>
      <c r="C76" s="108" t="str">
        <f t="shared" si="14"/>
        <v/>
      </c>
      <c r="D76" s="69"/>
      <c r="E76" s="108" t="str">
        <f t="shared" si="15"/>
        <v/>
      </c>
      <c r="F76" s="69"/>
      <c r="G76" s="108" t="str">
        <f t="shared" si="16"/>
        <v/>
      </c>
      <c r="H76" s="69"/>
      <c r="I76" s="108" t="str">
        <f t="shared" si="17"/>
        <v/>
      </c>
      <c r="J76" s="69"/>
      <c r="K76" s="69"/>
      <c r="L76" s="69"/>
      <c r="M76" s="108" t="str">
        <f t="shared" si="18"/>
        <v/>
      </c>
      <c r="N76" s="108" t="str">
        <f>IFERROR(INDEX('İş Değerleme &amp; Kademe'!$N$6:$N$105,MATCH(A76,'İş Değerleme &amp; Kademe'!$A$6:$A$105,0)),"")</f>
        <v/>
      </c>
      <c r="O76" s="108" t="str">
        <f t="shared" si="19"/>
        <v/>
      </c>
      <c r="P76" s="108" t="str">
        <f>IF(O76="","",IF(O76&gt;='Ayarlar ve Listeler'!$P$8,"Kritik",IF(O76&gt;='Ayarlar ve Listeler'!$P$7,"Yüksek",IF(O76&gt;='Ayarlar ve Listeler'!$P$6,"Orta","Düşük"))))</f>
        <v/>
      </c>
      <c r="Q76" s="108" t="str">
        <f t="shared" si="20"/>
        <v/>
      </c>
      <c r="R76" s="69"/>
    </row>
    <row r="77" spans="1:18" x14ac:dyDescent="0.25">
      <c r="A77" s="69"/>
      <c r="B77" s="69"/>
      <c r="C77" s="108" t="str">
        <f t="shared" si="14"/>
        <v/>
      </c>
      <c r="D77" s="69"/>
      <c r="E77" s="108" t="str">
        <f t="shared" si="15"/>
        <v/>
      </c>
      <c r="F77" s="69"/>
      <c r="G77" s="108" t="str">
        <f t="shared" si="16"/>
        <v/>
      </c>
      <c r="H77" s="69"/>
      <c r="I77" s="108" t="str">
        <f t="shared" si="17"/>
        <v/>
      </c>
      <c r="J77" s="69"/>
      <c r="K77" s="69"/>
      <c r="L77" s="69"/>
      <c r="M77" s="108" t="str">
        <f t="shared" si="18"/>
        <v/>
      </c>
      <c r="N77" s="108" t="str">
        <f>IFERROR(INDEX('İş Değerleme &amp; Kademe'!$N$6:$N$105,MATCH(A77,'İş Değerleme &amp; Kademe'!$A$6:$A$105,0)),"")</f>
        <v/>
      </c>
      <c r="O77" s="108" t="str">
        <f t="shared" si="19"/>
        <v/>
      </c>
      <c r="P77" s="108" t="str">
        <f>IF(O77="","",IF(O77&gt;='Ayarlar ve Listeler'!$P$8,"Kritik",IF(O77&gt;='Ayarlar ve Listeler'!$P$7,"Yüksek",IF(O77&gt;='Ayarlar ve Listeler'!$P$6,"Orta","Düşük"))))</f>
        <v/>
      </c>
      <c r="Q77" s="108" t="str">
        <f t="shared" si="20"/>
        <v/>
      </c>
      <c r="R77" s="69"/>
    </row>
    <row r="78" spans="1:18" x14ac:dyDescent="0.25">
      <c r="A78" s="69"/>
      <c r="B78" s="69"/>
      <c r="C78" s="108" t="str">
        <f t="shared" si="14"/>
        <v/>
      </c>
      <c r="D78" s="69"/>
      <c r="E78" s="108" t="str">
        <f t="shared" si="15"/>
        <v/>
      </c>
      <c r="F78" s="69"/>
      <c r="G78" s="108" t="str">
        <f t="shared" si="16"/>
        <v/>
      </c>
      <c r="H78" s="69"/>
      <c r="I78" s="108" t="str">
        <f t="shared" si="17"/>
        <v/>
      </c>
      <c r="J78" s="69"/>
      <c r="K78" s="69"/>
      <c r="L78" s="69"/>
      <c r="M78" s="108" t="str">
        <f t="shared" si="18"/>
        <v/>
      </c>
      <c r="N78" s="108" t="str">
        <f>IFERROR(INDEX('İş Değerleme &amp; Kademe'!$N$6:$N$105,MATCH(A78,'İş Değerleme &amp; Kademe'!$A$6:$A$105,0)),"")</f>
        <v/>
      </c>
      <c r="O78" s="108" t="str">
        <f t="shared" si="19"/>
        <v/>
      </c>
      <c r="P78" s="108" t="str">
        <f>IF(O78="","",IF(O78&gt;='Ayarlar ve Listeler'!$P$8,"Kritik",IF(O78&gt;='Ayarlar ve Listeler'!$P$7,"Yüksek",IF(O78&gt;='Ayarlar ve Listeler'!$P$6,"Orta","Düşük"))))</f>
        <v/>
      </c>
      <c r="Q78" s="108" t="str">
        <f t="shared" si="20"/>
        <v/>
      </c>
      <c r="R78" s="69"/>
    </row>
    <row r="79" spans="1:18" x14ac:dyDescent="0.25">
      <c r="A79" s="69"/>
      <c r="B79" s="69"/>
      <c r="C79" s="108" t="str">
        <f t="shared" si="14"/>
        <v/>
      </c>
      <c r="D79" s="69"/>
      <c r="E79" s="108" t="str">
        <f t="shared" si="15"/>
        <v/>
      </c>
      <c r="F79" s="69"/>
      <c r="G79" s="108" t="str">
        <f t="shared" si="16"/>
        <v/>
      </c>
      <c r="H79" s="69"/>
      <c r="I79" s="108" t="str">
        <f t="shared" si="17"/>
        <v/>
      </c>
      <c r="J79" s="69"/>
      <c r="K79" s="69"/>
      <c r="L79" s="69"/>
      <c r="M79" s="108" t="str">
        <f t="shared" si="18"/>
        <v/>
      </c>
      <c r="N79" s="108" t="str">
        <f>IFERROR(INDEX('İş Değerleme &amp; Kademe'!$N$6:$N$105,MATCH(A79,'İş Değerleme &amp; Kademe'!$A$6:$A$105,0)),"")</f>
        <v/>
      </c>
      <c r="O79" s="108" t="str">
        <f t="shared" si="19"/>
        <v/>
      </c>
      <c r="P79" s="108" t="str">
        <f>IF(O79="","",IF(O79&gt;='Ayarlar ve Listeler'!$P$8,"Kritik",IF(O79&gt;='Ayarlar ve Listeler'!$P$7,"Yüksek",IF(O79&gt;='Ayarlar ve Listeler'!$P$6,"Orta","Düşük"))))</f>
        <v/>
      </c>
      <c r="Q79" s="108" t="str">
        <f t="shared" si="20"/>
        <v/>
      </c>
      <c r="R79" s="69"/>
    </row>
    <row r="80" spans="1:18" x14ac:dyDescent="0.25">
      <c r="A80" s="69"/>
      <c r="B80" s="69"/>
      <c r="C80" s="108" t="str">
        <f t="shared" si="14"/>
        <v/>
      </c>
      <c r="D80" s="69"/>
      <c r="E80" s="108" t="str">
        <f t="shared" si="15"/>
        <v/>
      </c>
      <c r="F80" s="69"/>
      <c r="G80" s="108" t="str">
        <f t="shared" si="16"/>
        <v/>
      </c>
      <c r="H80" s="69"/>
      <c r="I80" s="108" t="str">
        <f t="shared" si="17"/>
        <v/>
      </c>
      <c r="J80" s="69"/>
      <c r="K80" s="69"/>
      <c r="L80" s="69"/>
      <c r="M80" s="108" t="str">
        <f t="shared" si="18"/>
        <v/>
      </c>
      <c r="N80" s="108" t="str">
        <f>IFERROR(INDEX('İş Değerleme &amp; Kademe'!$N$6:$N$105,MATCH(A80,'İş Değerleme &amp; Kademe'!$A$6:$A$105,0)),"")</f>
        <v/>
      </c>
      <c r="O80" s="108" t="str">
        <f t="shared" si="19"/>
        <v/>
      </c>
      <c r="P80" s="108" t="str">
        <f>IF(O80="","",IF(O80&gt;='Ayarlar ve Listeler'!$P$8,"Kritik",IF(O80&gt;='Ayarlar ve Listeler'!$P$7,"Yüksek",IF(O80&gt;='Ayarlar ve Listeler'!$P$6,"Orta","Düşük"))))</f>
        <v/>
      </c>
      <c r="Q80" s="108" t="str">
        <f t="shared" si="20"/>
        <v/>
      </c>
      <c r="R80" s="69"/>
    </row>
    <row r="81" spans="1:18" x14ac:dyDescent="0.25">
      <c r="A81" s="69"/>
      <c r="B81" s="69"/>
      <c r="C81" s="108" t="str">
        <f t="shared" si="14"/>
        <v/>
      </c>
      <c r="D81" s="69"/>
      <c r="E81" s="108" t="str">
        <f t="shared" si="15"/>
        <v/>
      </c>
      <c r="F81" s="69"/>
      <c r="G81" s="108" t="str">
        <f t="shared" si="16"/>
        <v/>
      </c>
      <c r="H81" s="69"/>
      <c r="I81" s="108" t="str">
        <f t="shared" si="17"/>
        <v/>
      </c>
      <c r="J81" s="69"/>
      <c r="K81" s="69"/>
      <c r="L81" s="69"/>
      <c r="M81" s="108" t="str">
        <f t="shared" si="18"/>
        <v/>
      </c>
      <c r="N81" s="108" t="str">
        <f>IFERROR(INDEX('İş Değerleme &amp; Kademe'!$N$6:$N$105,MATCH(A81,'İş Değerleme &amp; Kademe'!$A$6:$A$105,0)),"")</f>
        <v/>
      </c>
      <c r="O81" s="108" t="str">
        <f t="shared" si="19"/>
        <v/>
      </c>
      <c r="P81" s="108" t="str">
        <f>IF(O81="","",IF(O81&gt;='Ayarlar ve Listeler'!$P$8,"Kritik",IF(O81&gt;='Ayarlar ve Listeler'!$P$7,"Yüksek",IF(O81&gt;='Ayarlar ve Listeler'!$P$6,"Orta","Düşük"))))</f>
        <v/>
      </c>
      <c r="Q81" s="108" t="str">
        <f t="shared" si="20"/>
        <v/>
      </c>
      <c r="R81" s="69"/>
    </row>
    <row r="82" spans="1:18" x14ac:dyDescent="0.25">
      <c r="A82" s="69"/>
      <c r="B82" s="69"/>
      <c r="C82" s="108" t="str">
        <f t="shared" si="14"/>
        <v/>
      </c>
      <c r="D82" s="69"/>
      <c r="E82" s="108" t="str">
        <f t="shared" si="15"/>
        <v/>
      </c>
      <c r="F82" s="69"/>
      <c r="G82" s="108" t="str">
        <f t="shared" si="16"/>
        <v/>
      </c>
      <c r="H82" s="69"/>
      <c r="I82" s="108" t="str">
        <f t="shared" si="17"/>
        <v/>
      </c>
      <c r="J82" s="69"/>
      <c r="K82" s="69"/>
      <c r="L82" s="69"/>
      <c r="M82" s="108" t="str">
        <f t="shared" si="18"/>
        <v/>
      </c>
      <c r="N82" s="108" t="str">
        <f>IFERROR(INDEX('İş Değerleme &amp; Kademe'!$N$6:$N$105,MATCH(A82,'İş Değerleme &amp; Kademe'!$A$6:$A$105,0)),"")</f>
        <v/>
      </c>
      <c r="O82" s="108" t="str">
        <f t="shared" si="19"/>
        <v/>
      </c>
      <c r="P82" s="108" t="str">
        <f>IF(O82="","",IF(O82&gt;='Ayarlar ve Listeler'!$P$8,"Kritik",IF(O82&gt;='Ayarlar ve Listeler'!$P$7,"Yüksek",IF(O82&gt;='Ayarlar ve Listeler'!$P$6,"Orta","Düşük"))))</f>
        <v/>
      </c>
      <c r="Q82" s="108" t="str">
        <f t="shared" si="20"/>
        <v/>
      </c>
      <c r="R82" s="69"/>
    </row>
    <row r="83" spans="1:18" x14ac:dyDescent="0.25">
      <c r="A83" s="69"/>
      <c r="B83" s="69"/>
      <c r="C83" s="108" t="str">
        <f t="shared" si="14"/>
        <v/>
      </c>
      <c r="D83" s="69"/>
      <c r="E83" s="108" t="str">
        <f t="shared" si="15"/>
        <v/>
      </c>
      <c r="F83" s="69"/>
      <c r="G83" s="108" t="str">
        <f t="shared" si="16"/>
        <v/>
      </c>
      <c r="H83" s="69"/>
      <c r="I83" s="108" t="str">
        <f t="shared" si="17"/>
        <v/>
      </c>
      <c r="J83" s="69"/>
      <c r="K83" s="69"/>
      <c r="L83" s="69"/>
      <c r="M83" s="108" t="str">
        <f t="shared" si="18"/>
        <v/>
      </c>
      <c r="N83" s="108" t="str">
        <f>IFERROR(INDEX('İş Değerleme &amp; Kademe'!$N$6:$N$105,MATCH(A83,'İş Değerleme &amp; Kademe'!$A$6:$A$105,0)),"")</f>
        <v/>
      </c>
      <c r="O83" s="108" t="str">
        <f t="shared" si="19"/>
        <v/>
      </c>
      <c r="P83" s="108" t="str">
        <f>IF(O83="","",IF(O83&gt;='Ayarlar ve Listeler'!$P$8,"Kritik",IF(O83&gt;='Ayarlar ve Listeler'!$P$7,"Yüksek",IF(O83&gt;='Ayarlar ve Listeler'!$P$6,"Orta","Düşük"))))</f>
        <v/>
      </c>
      <c r="Q83" s="108" t="str">
        <f t="shared" si="20"/>
        <v/>
      </c>
      <c r="R83" s="69"/>
    </row>
    <row r="84" spans="1:18" x14ac:dyDescent="0.25">
      <c r="A84" s="69"/>
      <c r="B84" s="69"/>
      <c r="C84" s="108" t="str">
        <f t="shared" si="14"/>
        <v/>
      </c>
      <c r="D84" s="69"/>
      <c r="E84" s="108" t="str">
        <f t="shared" si="15"/>
        <v/>
      </c>
      <c r="F84" s="69"/>
      <c r="G84" s="108" t="str">
        <f t="shared" si="16"/>
        <v/>
      </c>
      <c r="H84" s="69"/>
      <c r="I84" s="108" t="str">
        <f t="shared" si="17"/>
        <v/>
      </c>
      <c r="J84" s="69"/>
      <c r="K84" s="69"/>
      <c r="L84" s="69"/>
      <c r="M84" s="108" t="str">
        <f t="shared" si="18"/>
        <v/>
      </c>
      <c r="N84" s="108" t="str">
        <f>IFERROR(INDEX('İş Değerleme &amp; Kademe'!$N$6:$N$105,MATCH(A84,'İş Değerleme &amp; Kademe'!$A$6:$A$105,0)),"")</f>
        <v/>
      </c>
      <c r="O84" s="108" t="str">
        <f t="shared" si="19"/>
        <v/>
      </c>
      <c r="P84" s="108" t="str">
        <f>IF(O84="","",IF(O84&gt;='Ayarlar ve Listeler'!$P$8,"Kritik",IF(O84&gt;='Ayarlar ve Listeler'!$P$7,"Yüksek",IF(O84&gt;='Ayarlar ve Listeler'!$P$6,"Orta","Düşük"))))</f>
        <v/>
      </c>
      <c r="Q84" s="108" t="str">
        <f t="shared" si="20"/>
        <v/>
      </c>
      <c r="R84" s="69"/>
    </row>
    <row r="85" spans="1:18" x14ac:dyDescent="0.25">
      <c r="A85" s="69"/>
      <c r="B85" s="69"/>
      <c r="C85" s="108" t="str">
        <f t="shared" si="14"/>
        <v/>
      </c>
      <c r="D85" s="69"/>
      <c r="E85" s="108" t="str">
        <f t="shared" si="15"/>
        <v/>
      </c>
      <c r="F85" s="69"/>
      <c r="G85" s="108" t="str">
        <f t="shared" si="16"/>
        <v/>
      </c>
      <c r="H85" s="69"/>
      <c r="I85" s="108" t="str">
        <f t="shared" si="17"/>
        <v/>
      </c>
      <c r="J85" s="69"/>
      <c r="K85" s="69"/>
      <c r="L85" s="69"/>
      <c r="M85" s="108" t="str">
        <f t="shared" si="18"/>
        <v/>
      </c>
      <c r="N85" s="108" t="str">
        <f>IFERROR(INDEX('İş Değerleme &amp; Kademe'!$N$6:$N$105,MATCH(A85,'İş Değerleme &amp; Kademe'!$A$6:$A$105,0)),"")</f>
        <v/>
      </c>
      <c r="O85" s="108" t="str">
        <f t="shared" si="19"/>
        <v/>
      </c>
      <c r="P85" s="108" t="str">
        <f>IF(O85="","",IF(O85&gt;='Ayarlar ve Listeler'!$P$8,"Kritik",IF(O85&gt;='Ayarlar ve Listeler'!$P$7,"Yüksek",IF(O85&gt;='Ayarlar ve Listeler'!$P$6,"Orta","Düşük"))))</f>
        <v/>
      </c>
      <c r="Q85" s="108" t="str">
        <f t="shared" si="20"/>
        <v/>
      </c>
      <c r="R85" s="69"/>
    </row>
    <row r="86" spans="1:18" x14ac:dyDescent="0.25">
      <c r="A86" s="69"/>
      <c r="B86" s="69"/>
      <c r="C86" s="108" t="str">
        <f t="shared" si="14"/>
        <v/>
      </c>
      <c r="D86" s="69"/>
      <c r="E86" s="108" t="str">
        <f t="shared" si="15"/>
        <v/>
      </c>
      <c r="F86" s="69"/>
      <c r="G86" s="108" t="str">
        <f t="shared" si="16"/>
        <v/>
      </c>
      <c r="H86" s="69"/>
      <c r="I86" s="108" t="str">
        <f t="shared" si="17"/>
        <v/>
      </c>
      <c r="J86" s="69"/>
      <c r="K86" s="69"/>
      <c r="L86" s="69"/>
      <c r="M86" s="108" t="str">
        <f t="shared" si="18"/>
        <v/>
      </c>
      <c r="N86" s="108" t="str">
        <f>IFERROR(INDEX('İş Değerleme &amp; Kademe'!$N$6:$N$105,MATCH(A86,'İş Değerleme &amp; Kademe'!$A$6:$A$105,0)),"")</f>
        <v/>
      </c>
      <c r="O86" s="108" t="str">
        <f t="shared" si="19"/>
        <v/>
      </c>
      <c r="P86" s="108" t="str">
        <f>IF(O86="","",IF(O86&gt;='Ayarlar ve Listeler'!$P$8,"Kritik",IF(O86&gt;='Ayarlar ve Listeler'!$P$7,"Yüksek",IF(O86&gt;='Ayarlar ve Listeler'!$P$6,"Orta","Düşük"))))</f>
        <v/>
      </c>
      <c r="Q86" s="108" t="str">
        <f t="shared" si="20"/>
        <v/>
      </c>
      <c r="R86" s="69"/>
    </row>
    <row r="87" spans="1:18" x14ac:dyDescent="0.25">
      <c r="A87" s="69"/>
      <c r="B87" s="69"/>
      <c r="C87" s="108" t="str">
        <f t="shared" si="14"/>
        <v/>
      </c>
      <c r="D87" s="69"/>
      <c r="E87" s="108" t="str">
        <f t="shared" si="15"/>
        <v/>
      </c>
      <c r="F87" s="69"/>
      <c r="G87" s="108" t="str">
        <f t="shared" si="16"/>
        <v/>
      </c>
      <c r="H87" s="69"/>
      <c r="I87" s="108" t="str">
        <f t="shared" si="17"/>
        <v/>
      </c>
      <c r="J87" s="69"/>
      <c r="K87" s="69"/>
      <c r="L87" s="69"/>
      <c r="M87" s="108" t="str">
        <f t="shared" si="18"/>
        <v/>
      </c>
      <c r="N87" s="108" t="str">
        <f>IFERROR(INDEX('İş Değerleme &amp; Kademe'!$N$6:$N$105,MATCH(A87,'İş Değerleme &amp; Kademe'!$A$6:$A$105,0)),"")</f>
        <v/>
      </c>
      <c r="O87" s="108" t="str">
        <f t="shared" si="19"/>
        <v/>
      </c>
      <c r="P87" s="108" t="str">
        <f>IF(O87="","",IF(O87&gt;='Ayarlar ve Listeler'!$P$8,"Kritik",IF(O87&gt;='Ayarlar ve Listeler'!$P$7,"Yüksek",IF(O87&gt;='Ayarlar ve Listeler'!$P$6,"Orta","Düşük"))))</f>
        <v/>
      </c>
      <c r="Q87" s="108" t="str">
        <f t="shared" si="20"/>
        <v/>
      </c>
      <c r="R87" s="69"/>
    </row>
    <row r="88" spans="1:18" x14ac:dyDescent="0.25">
      <c r="A88" s="69"/>
      <c r="B88" s="69"/>
      <c r="C88" s="108" t="str">
        <f t="shared" si="14"/>
        <v/>
      </c>
      <c r="D88" s="69"/>
      <c r="E88" s="108" t="str">
        <f t="shared" si="15"/>
        <v/>
      </c>
      <c r="F88" s="69"/>
      <c r="G88" s="108" t="str">
        <f t="shared" si="16"/>
        <v/>
      </c>
      <c r="H88" s="69"/>
      <c r="I88" s="108" t="str">
        <f t="shared" si="17"/>
        <v/>
      </c>
      <c r="J88" s="69"/>
      <c r="K88" s="69"/>
      <c r="L88" s="69"/>
      <c r="M88" s="108" t="str">
        <f t="shared" si="18"/>
        <v/>
      </c>
      <c r="N88" s="108" t="str">
        <f>IFERROR(INDEX('İş Değerleme &amp; Kademe'!$N$6:$N$105,MATCH(A88,'İş Değerleme &amp; Kademe'!$A$6:$A$105,0)),"")</f>
        <v/>
      </c>
      <c r="O88" s="108" t="str">
        <f t="shared" si="19"/>
        <v/>
      </c>
      <c r="P88" s="108" t="str">
        <f>IF(O88="","",IF(O88&gt;='Ayarlar ve Listeler'!$P$8,"Kritik",IF(O88&gt;='Ayarlar ve Listeler'!$P$7,"Yüksek",IF(O88&gt;='Ayarlar ve Listeler'!$P$6,"Orta","Düşük"))))</f>
        <v/>
      </c>
      <c r="Q88" s="108" t="str">
        <f t="shared" si="20"/>
        <v/>
      </c>
      <c r="R88" s="69"/>
    </row>
    <row r="89" spans="1:18" x14ac:dyDescent="0.25">
      <c r="A89" s="69"/>
      <c r="B89" s="69"/>
      <c r="C89" s="108" t="str">
        <f t="shared" si="14"/>
        <v/>
      </c>
      <c r="D89" s="69"/>
      <c r="E89" s="108" t="str">
        <f t="shared" si="15"/>
        <v/>
      </c>
      <c r="F89" s="69"/>
      <c r="G89" s="108" t="str">
        <f t="shared" si="16"/>
        <v/>
      </c>
      <c r="H89" s="69"/>
      <c r="I89" s="108" t="str">
        <f t="shared" si="17"/>
        <v/>
      </c>
      <c r="J89" s="69"/>
      <c r="K89" s="69"/>
      <c r="L89" s="69"/>
      <c r="M89" s="108" t="str">
        <f t="shared" si="18"/>
        <v/>
      </c>
      <c r="N89" s="108" t="str">
        <f>IFERROR(INDEX('İş Değerleme &amp; Kademe'!$N$6:$N$105,MATCH(A89,'İş Değerleme &amp; Kademe'!$A$6:$A$105,0)),"")</f>
        <v/>
      </c>
      <c r="O89" s="108" t="str">
        <f t="shared" si="19"/>
        <v/>
      </c>
      <c r="P89" s="108" t="str">
        <f>IF(O89="","",IF(O89&gt;='Ayarlar ve Listeler'!$P$8,"Kritik",IF(O89&gt;='Ayarlar ve Listeler'!$P$7,"Yüksek",IF(O89&gt;='Ayarlar ve Listeler'!$P$6,"Orta","Düşük"))))</f>
        <v/>
      </c>
      <c r="Q89" s="108" t="str">
        <f t="shared" si="20"/>
        <v/>
      </c>
      <c r="R89" s="69"/>
    </row>
    <row r="90" spans="1:18" x14ac:dyDescent="0.25">
      <c r="A90" s="69"/>
      <c r="B90" s="69"/>
      <c r="C90" s="108" t="str">
        <f t="shared" si="14"/>
        <v/>
      </c>
      <c r="D90" s="69"/>
      <c r="E90" s="108" t="str">
        <f t="shared" si="15"/>
        <v/>
      </c>
      <c r="F90" s="69"/>
      <c r="G90" s="108" t="str">
        <f t="shared" si="16"/>
        <v/>
      </c>
      <c r="H90" s="69"/>
      <c r="I90" s="108" t="str">
        <f t="shared" si="17"/>
        <v/>
      </c>
      <c r="J90" s="69"/>
      <c r="K90" s="69"/>
      <c r="L90" s="69"/>
      <c r="M90" s="108" t="str">
        <f t="shared" si="18"/>
        <v/>
      </c>
      <c r="N90" s="108" t="str">
        <f>IFERROR(INDEX('İş Değerleme &amp; Kademe'!$N$6:$N$105,MATCH(A90,'İş Değerleme &amp; Kademe'!$A$6:$A$105,0)),"")</f>
        <v/>
      </c>
      <c r="O90" s="108" t="str">
        <f t="shared" si="19"/>
        <v/>
      </c>
      <c r="P90" s="108" t="str">
        <f>IF(O90="","",IF(O90&gt;='Ayarlar ve Listeler'!$P$8,"Kritik",IF(O90&gt;='Ayarlar ve Listeler'!$P$7,"Yüksek",IF(O90&gt;='Ayarlar ve Listeler'!$P$6,"Orta","Düşük"))))</f>
        <v/>
      </c>
      <c r="Q90" s="108" t="str">
        <f t="shared" si="20"/>
        <v/>
      </c>
      <c r="R90" s="69"/>
    </row>
    <row r="91" spans="1:18" x14ac:dyDescent="0.25">
      <c r="A91" s="69"/>
      <c r="B91" s="69"/>
      <c r="C91" s="108" t="str">
        <f t="shared" si="14"/>
        <v/>
      </c>
      <c r="D91" s="69"/>
      <c r="E91" s="108" t="str">
        <f t="shared" si="15"/>
        <v/>
      </c>
      <c r="F91" s="69"/>
      <c r="G91" s="108" t="str">
        <f t="shared" si="16"/>
        <v/>
      </c>
      <c r="H91" s="69"/>
      <c r="I91" s="108" t="str">
        <f t="shared" si="17"/>
        <v/>
      </c>
      <c r="J91" s="69"/>
      <c r="K91" s="69"/>
      <c r="L91" s="69"/>
      <c r="M91" s="108" t="str">
        <f t="shared" si="18"/>
        <v/>
      </c>
      <c r="N91" s="108" t="str">
        <f>IFERROR(INDEX('İş Değerleme &amp; Kademe'!$N$6:$N$105,MATCH(A91,'İş Değerleme &amp; Kademe'!$A$6:$A$105,0)),"")</f>
        <v/>
      </c>
      <c r="O91" s="108" t="str">
        <f t="shared" si="19"/>
        <v/>
      </c>
      <c r="P91" s="108" t="str">
        <f>IF(O91="","",IF(O91&gt;='Ayarlar ve Listeler'!$P$8,"Kritik",IF(O91&gt;='Ayarlar ve Listeler'!$P$7,"Yüksek",IF(O91&gt;='Ayarlar ve Listeler'!$P$6,"Orta","Düşük"))))</f>
        <v/>
      </c>
      <c r="Q91" s="108" t="str">
        <f t="shared" si="20"/>
        <v/>
      </c>
      <c r="R91" s="69"/>
    </row>
    <row r="92" spans="1:18" x14ac:dyDescent="0.25">
      <c r="A92" s="69"/>
      <c r="B92" s="69"/>
      <c r="C92" s="108" t="str">
        <f t="shared" si="14"/>
        <v/>
      </c>
      <c r="D92" s="69"/>
      <c r="E92" s="108" t="str">
        <f t="shared" si="15"/>
        <v/>
      </c>
      <c r="F92" s="69"/>
      <c r="G92" s="108" t="str">
        <f t="shared" si="16"/>
        <v/>
      </c>
      <c r="H92" s="69"/>
      <c r="I92" s="108" t="str">
        <f t="shared" si="17"/>
        <v/>
      </c>
      <c r="J92" s="69"/>
      <c r="K92" s="69"/>
      <c r="L92" s="69"/>
      <c r="M92" s="108" t="str">
        <f t="shared" si="18"/>
        <v/>
      </c>
      <c r="N92" s="108" t="str">
        <f>IFERROR(INDEX('İş Değerleme &amp; Kademe'!$N$6:$N$105,MATCH(A92,'İş Değerleme &amp; Kademe'!$A$6:$A$105,0)),"")</f>
        <v/>
      </c>
      <c r="O92" s="108" t="str">
        <f t="shared" si="19"/>
        <v/>
      </c>
      <c r="P92" s="108" t="str">
        <f>IF(O92="","",IF(O92&gt;='Ayarlar ve Listeler'!$P$8,"Kritik",IF(O92&gt;='Ayarlar ve Listeler'!$P$7,"Yüksek",IF(O92&gt;='Ayarlar ve Listeler'!$P$6,"Orta","Düşük"))))</f>
        <v/>
      </c>
      <c r="Q92" s="108" t="str">
        <f t="shared" si="20"/>
        <v/>
      </c>
      <c r="R92" s="69"/>
    </row>
    <row r="93" spans="1:18" x14ac:dyDescent="0.25">
      <c r="A93" s="69"/>
      <c r="B93" s="69"/>
      <c r="C93" s="108" t="str">
        <f t="shared" si="14"/>
        <v/>
      </c>
      <c r="D93" s="69"/>
      <c r="E93" s="108" t="str">
        <f t="shared" si="15"/>
        <v/>
      </c>
      <c r="F93" s="69"/>
      <c r="G93" s="108" t="str">
        <f t="shared" si="16"/>
        <v/>
      </c>
      <c r="H93" s="69"/>
      <c r="I93" s="108" t="str">
        <f t="shared" si="17"/>
        <v/>
      </c>
      <c r="J93" s="69"/>
      <c r="K93" s="69"/>
      <c r="L93" s="69"/>
      <c r="M93" s="108" t="str">
        <f t="shared" si="18"/>
        <v/>
      </c>
      <c r="N93" s="108" t="str">
        <f>IFERROR(INDEX('İş Değerleme &amp; Kademe'!$N$6:$N$105,MATCH(A93,'İş Değerleme &amp; Kademe'!$A$6:$A$105,0)),"")</f>
        <v/>
      </c>
      <c r="O93" s="108" t="str">
        <f t="shared" si="19"/>
        <v/>
      </c>
      <c r="P93" s="108" t="str">
        <f>IF(O93="","",IF(O93&gt;='Ayarlar ve Listeler'!$P$8,"Kritik",IF(O93&gt;='Ayarlar ve Listeler'!$P$7,"Yüksek",IF(O93&gt;='Ayarlar ve Listeler'!$P$6,"Orta","Düşük"))))</f>
        <v/>
      </c>
      <c r="Q93" s="108" t="str">
        <f t="shared" si="20"/>
        <v/>
      </c>
      <c r="R93" s="69"/>
    </row>
    <row r="94" spans="1:18" x14ac:dyDescent="0.25">
      <c r="A94" s="69"/>
      <c r="B94" s="69"/>
      <c r="C94" s="108" t="str">
        <f t="shared" si="14"/>
        <v/>
      </c>
      <c r="D94" s="69"/>
      <c r="E94" s="108" t="str">
        <f t="shared" si="15"/>
        <v/>
      </c>
      <c r="F94" s="69"/>
      <c r="G94" s="108" t="str">
        <f t="shared" si="16"/>
        <v/>
      </c>
      <c r="H94" s="69"/>
      <c r="I94" s="108" t="str">
        <f t="shared" si="17"/>
        <v/>
      </c>
      <c r="J94" s="69"/>
      <c r="K94" s="69"/>
      <c r="L94" s="69"/>
      <c r="M94" s="108" t="str">
        <f t="shared" si="18"/>
        <v/>
      </c>
      <c r="N94" s="108" t="str">
        <f>IFERROR(INDEX('İş Değerleme &amp; Kademe'!$N$6:$N$105,MATCH(A94,'İş Değerleme &amp; Kademe'!$A$6:$A$105,0)),"")</f>
        <v/>
      </c>
      <c r="O94" s="108" t="str">
        <f t="shared" si="19"/>
        <v/>
      </c>
      <c r="P94" s="108" t="str">
        <f>IF(O94="","",IF(O94&gt;='Ayarlar ve Listeler'!$P$8,"Kritik",IF(O94&gt;='Ayarlar ve Listeler'!$P$7,"Yüksek",IF(O94&gt;='Ayarlar ve Listeler'!$P$6,"Orta","Düşük"))))</f>
        <v/>
      </c>
      <c r="Q94" s="108" t="str">
        <f t="shared" si="20"/>
        <v/>
      </c>
      <c r="R94" s="69"/>
    </row>
    <row r="95" spans="1:18" x14ac:dyDescent="0.25">
      <c r="A95" s="69"/>
      <c r="B95" s="69"/>
      <c r="C95" s="108" t="str">
        <f t="shared" si="14"/>
        <v/>
      </c>
      <c r="D95" s="69"/>
      <c r="E95" s="108" t="str">
        <f t="shared" si="15"/>
        <v/>
      </c>
      <c r="F95" s="69"/>
      <c r="G95" s="108" t="str">
        <f t="shared" si="16"/>
        <v/>
      </c>
      <c r="H95" s="69"/>
      <c r="I95" s="108" t="str">
        <f t="shared" si="17"/>
        <v/>
      </c>
      <c r="J95" s="69"/>
      <c r="K95" s="69"/>
      <c r="L95" s="69"/>
      <c r="M95" s="108" t="str">
        <f t="shared" si="18"/>
        <v/>
      </c>
      <c r="N95" s="108" t="str">
        <f>IFERROR(INDEX('İş Değerleme &amp; Kademe'!$N$6:$N$105,MATCH(A95,'İş Değerleme &amp; Kademe'!$A$6:$A$105,0)),"")</f>
        <v/>
      </c>
      <c r="O95" s="108" t="str">
        <f t="shared" si="19"/>
        <v/>
      </c>
      <c r="P95" s="108" t="str">
        <f>IF(O95="","",IF(O95&gt;='Ayarlar ve Listeler'!$P$8,"Kritik",IF(O95&gt;='Ayarlar ve Listeler'!$P$7,"Yüksek",IF(O95&gt;='Ayarlar ve Listeler'!$P$6,"Orta","Düşük"))))</f>
        <v/>
      </c>
      <c r="Q95" s="108" t="str">
        <f t="shared" si="20"/>
        <v/>
      </c>
      <c r="R95" s="69"/>
    </row>
    <row r="96" spans="1:18" x14ac:dyDescent="0.25">
      <c r="A96" s="69"/>
      <c r="B96" s="69"/>
      <c r="C96" s="108" t="str">
        <f t="shared" si="14"/>
        <v/>
      </c>
      <c r="D96" s="69"/>
      <c r="E96" s="108" t="str">
        <f t="shared" si="15"/>
        <v/>
      </c>
      <c r="F96" s="69"/>
      <c r="G96" s="108" t="str">
        <f t="shared" si="16"/>
        <v/>
      </c>
      <c r="H96" s="69"/>
      <c r="I96" s="108" t="str">
        <f t="shared" si="17"/>
        <v/>
      </c>
      <c r="J96" s="69"/>
      <c r="K96" s="69"/>
      <c r="L96" s="69"/>
      <c r="M96" s="108" t="str">
        <f t="shared" si="18"/>
        <v/>
      </c>
      <c r="N96" s="108" t="str">
        <f>IFERROR(INDEX('İş Değerleme &amp; Kademe'!$N$6:$N$105,MATCH(A96,'İş Değerleme &amp; Kademe'!$A$6:$A$105,0)),"")</f>
        <v/>
      </c>
      <c r="O96" s="108" t="str">
        <f t="shared" si="19"/>
        <v/>
      </c>
      <c r="P96" s="108" t="str">
        <f>IF(O96="","",IF(O96&gt;='Ayarlar ve Listeler'!$P$8,"Kritik",IF(O96&gt;='Ayarlar ve Listeler'!$P$7,"Yüksek",IF(O96&gt;='Ayarlar ve Listeler'!$P$6,"Orta","Düşük"))))</f>
        <v/>
      </c>
      <c r="Q96" s="108" t="str">
        <f t="shared" si="20"/>
        <v/>
      </c>
      <c r="R96" s="69"/>
    </row>
    <row r="97" spans="1:18" x14ac:dyDescent="0.25">
      <c r="A97" s="69"/>
      <c r="B97" s="69"/>
      <c r="C97" s="108" t="str">
        <f t="shared" si="14"/>
        <v/>
      </c>
      <c r="D97" s="69"/>
      <c r="E97" s="108" t="str">
        <f t="shared" si="15"/>
        <v/>
      </c>
      <c r="F97" s="69"/>
      <c r="G97" s="108" t="str">
        <f t="shared" si="16"/>
        <v/>
      </c>
      <c r="H97" s="69"/>
      <c r="I97" s="108" t="str">
        <f t="shared" si="17"/>
        <v/>
      </c>
      <c r="J97" s="69"/>
      <c r="K97" s="69"/>
      <c r="L97" s="69"/>
      <c r="M97" s="108" t="str">
        <f t="shared" si="18"/>
        <v/>
      </c>
      <c r="N97" s="108" t="str">
        <f>IFERROR(INDEX('İş Değerleme &amp; Kademe'!$N$6:$N$105,MATCH(A97,'İş Değerleme &amp; Kademe'!$A$6:$A$105,0)),"")</f>
        <v/>
      </c>
      <c r="O97" s="108" t="str">
        <f t="shared" si="19"/>
        <v/>
      </c>
      <c r="P97" s="108" t="str">
        <f>IF(O97="","",IF(O97&gt;='Ayarlar ve Listeler'!$P$8,"Kritik",IF(O97&gt;='Ayarlar ve Listeler'!$P$7,"Yüksek",IF(O97&gt;='Ayarlar ve Listeler'!$P$6,"Orta","Düşük"))))</f>
        <v/>
      </c>
      <c r="Q97" s="108" t="str">
        <f t="shared" si="20"/>
        <v/>
      </c>
      <c r="R97" s="69"/>
    </row>
    <row r="98" spans="1:18" x14ac:dyDescent="0.25">
      <c r="A98" s="69"/>
      <c r="B98" s="69"/>
      <c r="C98" s="108" t="str">
        <f t="shared" si="14"/>
        <v/>
      </c>
      <c r="D98" s="69"/>
      <c r="E98" s="108" t="str">
        <f t="shared" si="15"/>
        <v/>
      </c>
      <c r="F98" s="69"/>
      <c r="G98" s="108" t="str">
        <f t="shared" si="16"/>
        <v/>
      </c>
      <c r="H98" s="69"/>
      <c r="I98" s="108" t="str">
        <f t="shared" si="17"/>
        <v/>
      </c>
      <c r="J98" s="69"/>
      <c r="K98" s="69"/>
      <c r="L98" s="69"/>
      <c r="M98" s="108" t="str">
        <f t="shared" si="18"/>
        <v/>
      </c>
      <c r="N98" s="108" t="str">
        <f>IFERROR(INDEX('İş Değerleme &amp; Kademe'!$N$6:$N$105,MATCH(A98,'İş Değerleme &amp; Kademe'!$A$6:$A$105,0)),"")</f>
        <v/>
      </c>
      <c r="O98" s="108" t="str">
        <f t="shared" si="19"/>
        <v/>
      </c>
      <c r="P98" s="108" t="str">
        <f>IF(O98="","",IF(O98&gt;='Ayarlar ve Listeler'!$P$8,"Kritik",IF(O98&gt;='Ayarlar ve Listeler'!$P$7,"Yüksek",IF(O98&gt;='Ayarlar ve Listeler'!$P$6,"Orta","Düşük"))))</f>
        <v/>
      </c>
      <c r="Q98" s="108" t="str">
        <f t="shared" si="20"/>
        <v/>
      </c>
      <c r="R98" s="69"/>
    </row>
    <row r="99" spans="1:18" x14ac:dyDescent="0.25">
      <c r="A99" s="69"/>
      <c r="B99" s="69"/>
      <c r="C99" s="108" t="str">
        <f t="shared" si="14"/>
        <v/>
      </c>
      <c r="D99" s="69"/>
      <c r="E99" s="108" t="str">
        <f t="shared" si="15"/>
        <v/>
      </c>
      <c r="F99" s="69"/>
      <c r="G99" s="108" t="str">
        <f t="shared" si="16"/>
        <v/>
      </c>
      <c r="H99" s="69"/>
      <c r="I99" s="108" t="str">
        <f t="shared" si="17"/>
        <v/>
      </c>
      <c r="J99" s="69"/>
      <c r="K99" s="69"/>
      <c r="L99" s="69"/>
      <c r="M99" s="108" t="str">
        <f t="shared" si="18"/>
        <v/>
      </c>
      <c r="N99" s="108" t="str">
        <f>IFERROR(INDEX('İş Değerleme &amp; Kademe'!$N$6:$N$105,MATCH(A99,'İş Değerleme &amp; Kademe'!$A$6:$A$105,0)),"")</f>
        <v/>
      </c>
      <c r="O99" s="108" t="str">
        <f t="shared" si="19"/>
        <v/>
      </c>
      <c r="P99" s="108" t="str">
        <f>IF(O99="","",IF(O99&gt;='Ayarlar ve Listeler'!$P$8,"Kritik",IF(O99&gt;='Ayarlar ve Listeler'!$P$7,"Yüksek",IF(O99&gt;='Ayarlar ve Listeler'!$P$6,"Orta","Düşük"))))</f>
        <v/>
      </c>
      <c r="Q99" s="108" t="str">
        <f t="shared" si="20"/>
        <v/>
      </c>
      <c r="R99" s="69"/>
    </row>
    <row r="100" spans="1:18" x14ac:dyDescent="0.25">
      <c r="A100" s="69"/>
      <c r="B100" s="69"/>
      <c r="C100" s="108" t="str">
        <f t="shared" si="14"/>
        <v/>
      </c>
      <c r="D100" s="69"/>
      <c r="E100" s="108" t="str">
        <f t="shared" si="15"/>
        <v/>
      </c>
      <c r="F100" s="69"/>
      <c r="G100" s="108" t="str">
        <f t="shared" si="16"/>
        <v/>
      </c>
      <c r="H100" s="69"/>
      <c r="I100" s="108" t="str">
        <f t="shared" si="17"/>
        <v/>
      </c>
      <c r="J100" s="69"/>
      <c r="K100" s="69"/>
      <c r="L100" s="69"/>
      <c r="M100" s="108" t="str">
        <f t="shared" si="18"/>
        <v/>
      </c>
      <c r="N100" s="108" t="str">
        <f>IFERROR(INDEX('İş Değerleme &amp; Kademe'!$N$6:$N$105,MATCH(A100,'İş Değerleme &amp; Kademe'!$A$6:$A$105,0)),"")</f>
        <v/>
      </c>
      <c r="O100" s="108" t="str">
        <f t="shared" si="19"/>
        <v/>
      </c>
      <c r="P100" s="108" t="str">
        <f>IF(O100="","",IF(O100&gt;='Ayarlar ve Listeler'!$P$8,"Kritik",IF(O100&gt;='Ayarlar ve Listeler'!$P$7,"Yüksek",IF(O100&gt;='Ayarlar ve Listeler'!$P$6,"Orta","Düşük"))))</f>
        <v/>
      </c>
      <c r="Q100" s="108" t="str">
        <f t="shared" si="20"/>
        <v/>
      </c>
      <c r="R100" s="69"/>
    </row>
    <row r="101" spans="1:18" x14ac:dyDescent="0.25">
      <c r="A101" s="69"/>
      <c r="B101" s="69"/>
      <c r="C101" s="108" t="str">
        <f t="shared" si="14"/>
        <v/>
      </c>
      <c r="D101" s="69"/>
      <c r="E101" s="108" t="str">
        <f t="shared" si="15"/>
        <v/>
      </c>
      <c r="F101" s="69"/>
      <c r="G101" s="108" t="str">
        <f t="shared" si="16"/>
        <v/>
      </c>
      <c r="H101" s="69"/>
      <c r="I101" s="108" t="str">
        <f t="shared" si="17"/>
        <v/>
      </c>
      <c r="J101" s="69"/>
      <c r="K101" s="69"/>
      <c r="L101" s="69"/>
      <c r="M101" s="108" t="str">
        <f t="shared" si="18"/>
        <v/>
      </c>
      <c r="N101" s="108" t="str">
        <f>IFERROR(INDEX('İş Değerleme &amp; Kademe'!$N$6:$N$105,MATCH(A101,'İş Değerleme &amp; Kademe'!$A$6:$A$105,0)),"")</f>
        <v/>
      </c>
      <c r="O101" s="108" t="str">
        <f t="shared" si="19"/>
        <v/>
      </c>
      <c r="P101" s="108" t="str">
        <f>IF(O101="","",IF(O101&gt;='Ayarlar ve Listeler'!$P$8,"Kritik",IF(O101&gt;='Ayarlar ve Listeler'!$P$7,"Yüksek",IF(O101&gt;='Ayarlar ve Listeler'!$P$6,"Orta","Düşük"))))</f>
        <v/>
      </c>
      <c r="Q101" s="108" t="str">
        <f t="shared" si="20"/>
        <v/>
      </c>
      <c r="R101" s="69"/>
    </row>
    <row r="102" spans="1:18" x14ac:dyDescent="0.25">
      <c r="A102" s="69"/>
      <c r="B102" s="69"/>
      <c r="C102" s="108" t="str">
        <f t="shared" ref="C102:C133" si="21">IF(B102="","",IF(B102="Kolay",1,IF(B102="Orta",2,IF(B102="Zor",3,4))))</f>
        <v/>
      </c>
      <c r="D102" s="69"/>
      <c r="E102" s="108" t="str">
        <f t="shared" ref="E102:E133" si="22">IF(D102="","",IF(D102="Düşük",1,IF(D102="Orta",2,IF(D102="Yüksek",3,4))))</f>
        <v/>
      </c>
      <c r="F102" s="69"/>
      <c r="G102" s="108" t="str">
        <f t="shared" ref="G102:G133" si="23">IF(F102="","",IF(F102&lt;=1,1,IF(F102&lt;=3,2,IF(F102&lt;=6,3,4))))</f>
        <v/>
      </c>
      <c r="H102" s="69"/>
      <c r="I102" s="108" t="str">
        <f t="shared" ref="I102:I133" si="24">IF(H102="","",IF(H102="Yedek Var",1,IF(H102="Kısmen",2.5,4)))</f>
        <v/>
      </c>
      <c r="J102" s="69"/>
      <c r="K102" s="69"/>
      <c r="L102" s="69"/>
      <c r="M102" s="108" t="str">
        <f t="shared" si="18"/>
        <v/>
      </c>
      <c r="N102" s="108" t="str">
        <f>IFERROR(INDEX('İş Değerleme &amp; Kademe'!$N$6:$N$105,MATCH(A102,'İş Değerleme &amp; Kademe'!$A$6:$A$105,0)),"")</f>
        <v/>
      </c>
      <c r="O102" s="108" t="str">
        <f t="shared" ref="O102:O133" si="25">IF(A102="","",ROUND((C102/4)*20+(E102/4)*15+(G102/4)*15+(I102/4)*20+(M102/4)*10+(N102/100)*20,1))</f>
        <v/>
      </c>
      <c r="P102" s="108" t="str">
        <f>IF(O102="","",IF(O102&gt;='Ayarlar ve Listeler'!$P$8,"Kritik",IF(O102&gt;='Ayarlar ve Listeler'!$P$7,"Yüksek",IF(O102&gt;='Ayarlar ve Listeler'!$P$6,"Orta","Düşük"))))</f>
        <v/>
      </c>
      <c r="Q102" s="108" t="str">
        <f t="shared" ref="Q102:Q133" si="26">IF(P102="","",IF(P102="Kritik","Yedekleme planı + bağlılık aksiyonu + işe alım havuzu oluştur",IF(P102="Yüksek","6 aylık yedek geliştirme ve pazar taraması yap",IF(P102="Orta","Yedek aday ve gelişim planını yıllık gözden geçir","Standart kariyer/yedekleme takibi"))))</f>
        <v/>
      </c>
      <c r="R102" s="69"/>
    </row>
    <row r="103" spans="1:18" x14ac:dyDescent="0.25">
      <c r="A103" s="69"/>
      <c r="B103" s="69"/>
      <c r="C103" s="108" t="str">
        <f t="shared" si="21"/>
        <v/>
      </c>
      <c r="D103" s="69"/>
      <c r="E103" s="108" t="str">
        <f t="shared" si="22"/>
        <v/>
      </c>
      <c r="F103" s="69"/>
      <c r="G103" s="108" t="str">
        <f t="shared" si="23"/>
        <v/>
      </c>
      <c r="H103" s="69"/>
      <c r="I103" s="108" t="str">
        <f t="shared" si="24"/>
        <v/>
      </c>
      <c r="J103" s="69"/>
      <c r="K103" s="69"/>
      <c r="L103" s="69"/>
      <c r="M103" s="108" t="str">
        <f t="shared" si="18"/>
        <v/>
      </c>
      <c r="N103" s="108" t="str">
        <f>IFERROR(INDEX('İş Değerleme &amp; Kademe'!$N$6:$N$105,MATCH(A103,'İş Değerleme &amp; Kademe'!$A$6:$A$105,0)),"")</f>
        <v/>
      </c>
      <c r="O103" s="108" t="str">
        <f t="shared" si="25"/>
        <v/>
      </c>
      <c r="P103" s="108" t="str">
        <f>IF(O103="","",IF(O103&gt;='Ayarlar ve Listeler'!$P$8,"Kritik",IF(O103&gt;='Ayarlar ve Listeler'!$P$7,"Yüksek",IF(O103&gt;='Ayarlar ve Listeler'!$P$6,"Orta","Düşük"))))</f>
        <v/>
      </c>
      <c r="Q103" s="108" t="str">
        <f t="shared" si="26"/>
        <v/>
      </c>
      <c r="R103" s="69"/>
    </row>
    <row r="104" spans="1:18" x14ac:dyDescent="0.25">
      <c r="A104" s="69"/>
      <c r="B104" s="69"/>
      <c r="C104" s="108" t="str">
        <f t="shared" si="21"/>
        <v/>
      </c>
      <c r="D104" s="69"/>
      <c r="E104" s="108" t="str">
        <f t="shared" si="22"/>
        <v/>
      </c>
      <c r="F104" s="69"/>
      <c r="G104" s="108" t="str">
        <f t="shared" si="23"/>
        <v/>
      </c>
      <c r="H104" s="69"/>
      <c r="I104" s="108" t="str">
        <f t="shared" si="24"/>
        <v/>
      </c>
      <c r="J104" s="69"/>
      <c r="K104" s="69"/>
      <c r="L104" s="69"/>
      <c r="M104" s="108" t="str">
        <f t="shared" si="18"/>
        <v/>
      </c>
      <c r="N104" s="108" t="str">
        <f>IFERROR(INDEX('İş Değerleme &amp; Kademe'!$N$6:$N$105,MATCH(A104,'İş Değerleme &amp; Kademe'!$A$6:$A$105,0)),"")</f>
        <v/>
      </c>
      <c r="O104" s="108" t="str">
        <f t="shared" si="25"/>
        <v/>
      </c>
      <c r="P104" s="108" t="str">
        <f>IF(O104="","",IF(O104&gt;='Ayarlar ve Listeler'!$P$8,"Kritik",IF(O104&gt;='Ayarlar ve Listeler'!$P$7,"Yüksek",IF(O104&gt;='Ayarlar ve Listeler'!$P$6,"Orta","Düşük"))))</f>
        <v/>
      </c>
      <c r="Q104" s="108" t="str">
        <f t="shared" si="26"/>
        <v/>
      </c>
      <c r="R104" s="69"/>
    </row>
    <row r="105" spans="1:18" x14ac:dyDescent="0.25">
      <c r="A105" s="69"/>
      <c r="B105" s="69"/>
      <c r="C105" s="108" t="str">
        <f t="shared" si="21"/>
        <v/>
      </c>
      <c r="D105" s="69"/>
      <c r="E105" s="108" t="str">
        <f t="shared" si="22"/>
        <v/>
      </c>
      <c r="F105" s="69"/>
      <c r="G105" s="108" t="str">
        <f t="shared" si="23"/>
        <v/>
      </c>
      <c r="H105" s="69"/>
      <c r="I105" s="108" t="str">
        <f t="shared" si="24"/>
        <v/>
      </c>
      <c r="J105" s="69"/>
      <c r="K105" s="69"/>
      <c r="L105" s="69"/>
      <c r="M105" s="108" t="str">
        <f t="shared" si="18"/>
        <v/>
      </c>
      <c r="N105" s="108" t="str">
        <f>IFERROR(INDEX('İş Değerleme &amp; Kademe'!$N$6:$N$105,MATCH(A105,'İş Değerleme &amp; Kademe'!$A$6:$A$105,0)),"")</f>
        <v/>
      </c>
      <c r="O105" s="108" t="str">
        <f t="shared" si="25"/>
        <v/>
      </c>
      <c r="P105" s="108" t="str">
        <f>IF(O105="","",IF(O105&gt;='Ayarlar ve Listeler'!$P$8,"Kritik",IF(O105&gt;='Ayarlar ve Listeler'!$P$7,"Yüksek",IF(O105&gt;='Ayarlar ve Listeler'!$P$6,"Orta","Düşük"))))</f>
        <v/>
      </c>
      <c r="Q105" s="108" t="str">
        <f t="shared" si="26"/>
        <v/>
      </c>
      <c r="R105" s="69"/>
    </row>
  </sheetData>
  <mergeCells count="3">
    <mergeCell ref="A2:R2"/>
    <mergeCell ref="A1:R1"/>
    <mergeCell ref="A4:R4"/>
  </mergeCells>
  <conditionalFormatting sqref="O6:O105">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5"/>
  <sheetViews>
    <sheetView workbookViewId="0">
      <selection sqref="A1:Y1"/>
    </sheetView>
  </sheetViews>
  <sheetFormatPr defaultRowHeight="15" x14ac:dyDescent="0.25"/>
  <cols>
    <col min="1" max="1" width="18" style="104" customWidth="1"/>
    <col min="2" max="2" width="24" style="104" customWidth="1"/>
    <col min="3" max="3" width="16" style="104" customWidth="1"/>
    <col min="4" max="4" width="18" style="104" customWidth="1"/>
    <col min="5" max="5" width="22" style="104" customWidth="1"/>
    <col min="6" max="6" width="28" style="104" customWidth="1"/>
    <col min="7" max="8" width="18" style="104" customWidth="1"/>
    <col min="9" max="9" width="10" style="104" customWidth="1"/>
    <col min="10" max="10" width="34" style="104" customWidth="1"/>
    <col min="11" max="11" width="14" style="104" customWidth="1"/>
    <col min="12" max="13" width="16" style="104" customWidth="1"/>
    <col min="14" max="14" width="18" style="104" customWidth="1"/>
    <col min="15" max="15" width="14" style="104" customWidth="1"/>
    <col min="16" max="16" width="20" style="104" customWidth="1"/>
    <col min="17" max="17" width="12" style="104" customWidth="1"/>
    <col min="18" max="18" width="16" style="104" customWidth="1"/>
    <col min="19" max="19" width="18" style="104" customWidth="1"/>
    <col min="20" max="20" width="20" style="104" customWidth="1"/>
    <col min="21" max="21" width="18" style="104" customWidth="1"/>
    <col min="22" max="22" width="12" style="104" customWidth="1"/>
    <col min="23" max="23" width="18" style="104" customWidth="1"/>
    <col min="24" max="24" width="16" style="104" customWidth="1"/>
    <col min="25" max="25" width="18" style="104" customWidth="1"/>
  </cols>
  <sheetData>
    <row r="1" spans="1:25" ht="18" customHeight="1" x14ac:dyDescent="0.3">
      <c r="A1" s="183" t="s">
        <v>922</v>
      </c>
      <c r="B1" s="125"/>
      <c r="C1" s="125"/>
      <c r="D1" s="125"/>
      <c r="E1" s="125"/>
      <c r="F1" s="125"/>
      <c r="G1" s="125"/>
      <c r="H1" s="125"/>
      <c r="I1" s="125"/>
      <c r="J1" s="125"/>
      <c r="K1" s="125"/>
      <c r="L1" s="125"/>
      <c r="M1" s="125"/>
      <c r="N1" s="125"/>
      <c r="O1" s="125"/>
      <c r="P1" s="125"/>
      <c r="Q1" s="125"/>
      <c r="R1" s="125"/>
      <c r="S1" s="125"/>
      <c r="T1" s="125"/>
      <c r="U1" s="125"/>
      <c r="V1" s="125"/>
      <c r="W1" s="125"/>
      <c r="X1" s="125"/>
      <c r="Y1" s="125"/>
    </row>
    <row r="2" spans="1:25" x14ac:dyDescent="0.25">
      <c r="A2" s="150" t="s">
        <v>923</v>
      </c>
      <c r="B2" s="125"/>
      <c r="C2" s="125"/>
      <c r="D2" s="125"/>
      <c r="E2" s="125"/>
      <c r="F2" s="125"/>
      <c r="G2" s="125"/>
      <c r="H2" s="125"/>
      <c r="I2" s="125"/>
      <c r="J2" s="125"/>
      <c r="K2" s="125"/>
      <c r="L2" s="125"/>
      <c r="M2" s="125"/>
      <c r="N2" s="125"/>
      <c r="O2" s="125"/>
      <c r="P2" s="125"/>
      <c r="Q2" s="125"/>
      <c r="R2" s="125"/>
      <c r="S2" s="125"/>
      <c r="T2" s="125"/>
      <c r="U2" s="125"/>
      <c r="V2" s="125"/>
      <c r="W2" s="125"/>
      <c r="X2" s="125"/>
      <c r="Y2" s="125"/>
    </row>
    <row r="5" spans="1:25" ht="30" customHeight="1" x14ac:dyDescent="0.25">
      <c r="A5" s="72" t="s">
        <v>139</v>
      </c>
      <c r="B5" s="72" t="s">
        <v>140</v>
      </c>
      <c r="C5" s="72" t="s">
        <v>141</v>
      </c>
      <c r="D5" s="72" t="s">
        <v>142</v>
      </c>
      <c r="E5" s="72" t="s">
        <v>143</v>
      </c>
      <c r="F5" s="72" t="s">
        <v>144</v>
      </c>
      <c r="G5" s="72" t="s">
        <v>150</v>
      </c>
      <c r="H5" s="72" t="s">
        <v>151</v>
      </c>
      <c r="I5" s="72" t="s">
        <v>340</v>
      </c>
      <c r="J5" s="72" t="s">
        <v>924</v>
      </c>
      <c r="K5" s="72" t="s">
        <v>344</v>
      </c>
      <c r="L5" s="72" t="s">
        <v>925</v>
      </c>
      <c r="M5" s="72" t="s">
        <v>361</v>
      </c>
      <c r="N5" s="72" t="s">
        <v>364</v>
      </c>
      <c r="O5" s="72" t="s">
        <v>365</v>
      </c>
      <c r="P5" s="72" t="s">
        <v>926</v>
      </c>
      <c r="Q5" s="72" t="s">
        <v>367</v>
      </c>
      <c r="R5" s="72" t="s">
        <v>352</v>
      </c>
      <c r="S5" s="72" t="s">
        <v>356</v>
      </c>
      <c r="T5" s="72" t="s">
        <v>357</v>
      </c>
      <c r="U5" s="72" t="s">
        <v>751</v>
      </c>
      <c r="V5" s="72" t="s">
        <v>752</v>
      </c>
      <c r="W5" s="72" t="s">
        <v>917</v>
      </c>
      <c r="X5" s="72" t="s">
        <v>754</v>
      </c>
      <c r="Y5" s="72" t="s">
        <v>708</v>
      </c>
    </row>
    <row r="6" spans="1:25" x14ac:dyDescent="0.25">
      <c r="A6" s="108" t="str">
        <f>IF('Görev ve İş Yükü'!A6="","",'Görev ve İş Yükü'!A6)</f>
        <v>IK-UZM-001</v>
      </c>
      <c r="B6" s="108" t="str">
        <f>IF($A6="","",IFERROR(INDEX('Pozisyon Envanteri'!$B$6:$B$105,MATCH($A6,'Pozisyon Envanteri'!$A$6:$A$105,0)),""))</f>
        <v>ÖRNEK ŞİRKET A.Ş.</v>
      </c>
      <c r="C6" s="108" t="str">
        <f>IF($A6="","",IFERROR(INDEX('Pozisyon Envanteri'!$C$6:$C$105,MATCH($A6,'Pozisyon Envanteri'!$A$6:$A$105,0)),""))</f>
        <v>İzmir</v>
      </c>
      <c r="D6" s="108" t="str">
        <f>IF($A6="","",IFERROR(INDEX('Pozisyon Envanteri'!$D$6:$D$105,MATCH($A6,'Pozisyon Envanteri'!$A$6:$A$105,0)),""))</f>
        <v>Kurumsal Hizmetler</v>
      </c>
      <c r="E6" s="108" t="str">
        <f>IF($A6="","",IFERROR(INDEX('Pozisyon Envanteri'!$E$6:$E$105,MATCH($A6,'Pozisyon Envanteri'!$A$6:$A$105,0)),""))</f>
        <v>İnsan Kaynakları</v>
      </c>
      <c r="F6" s="108" t="str">
        <f>IF($A6="","",IFERROR(INDEX('Pozisyon Envanteri'!$F$6:$F$105,MATCH($A6,'Pozisyon Envanteri'!$A$6:$A$105,0)),""))</f>
        <v>İnsan Kaynakları Uzmanı</v>
      </c>
      <c r="G6" s="108" t="str">
        <f>IF($A6="","",IFERROR(INDEX('Pozisyon Envanteri'!$L$6:$L$105,MATCH($A6,'Pozisyon Envanteri'!$A$6:$A$105,0)),""))</f>
        <v>İnsan Kaynakları</v>
      </c>
      <c r="H6" s="108" t="str">
        <f>IF($A6="","",IFERROR(INDEX('Pozisyon Envanteri'!$M$6:$M$105,MATCH($A6,'Pozisyon Envanteri'!$A$6:$A$105,0)),""))</f>
        <v>Uzman</v>
      </c>
      <c r="I6" s="108">
        <f>IF($A6="","",'Görev ve İş Yükü'!B6)</f>
        <v>1</v>
      </c>
      <c r="J6" s="108" t="str">
        <f>IF($A6="","",'Görev ve İş Yükü'!C6)</f>
        <v>İşe alım ve seçme süreçlerini yürütmek</v>
      </c>
      <c r="K6" s="108" t="str">
        <f>IF($A6="","",'Görev ve İş Yükü'!F6)</f>
        <v>Aylık</v>
      </c>
      <c r="L6" s="102">
        <f>IF($A6="","",'Görev ve İş Yükü'!I6)</f>
        <v>25</v>
      </c>
      <c r="M6" s="108">
        <f>IF($A6="","",'Görev ve İş Yükü'!W6)</f>
        <v>1.1499999999999999</v>
      </c>
      <c r="N6" s="101">
        <f>IF($A6="","",'Görev ve İş Yükü'!Z6)</f>
        <v>0.82499999999999996</v>
      </c>
      <c r="O6" s="101">
        <f>IF($A6="","",'Görev ve İş Yükü'!AA6)</f>
        <v>0.125</v>
      </c>
      <c r="P6" s="102">
        <f>IF($A6="","",'Görev ve İş Yükü'!AB6)</f>
        <v>39.826839826839823</v>
      </c>
      <c r="Q6" s="103">
        <f>IF($A6="","",'Görev ve İş Yükü'!AC6)</f>
        <v>0.22921922202497741</v>
      </c>
      <c r="R6" s="108" t="str">
        <f>IF($A6="","",'Görev ve İş Yükü'!N6)</f>
        <v>Kritik</v>
      </c>
      <c r="S6" s="108" t="str">
        <f>IF($A6="","",'Görev ve İş Yükü'!R6)</f>
        <v>Orta</v>
      </c>
      <c r="T6" s="108" t="str">
        <f>IF($A6="","",'Görev ve İş Yükü'!S6)</f>
        <v>Kısmen Devredilebilir</v>
      </c>
      <c r="U6" s="123">
        <f>IF($A6="","",IFERROR(INDEX('İş Değerleme &amp; Kademe'!$N$6:$N$105,MATCH($A6,'İş Değerleme &amp; Kademe'!$A$6:$A$105,0)),""))</f>
        <v>58.3</v>
      </c>
      <c r="V6" s="108" t="str">
        <f>IF($A6="","",IFERROR(INDEX('İş Değerleme &amp; Kademe'!$O$6:$O$105,MATCH($A6,'İş Değerleme &amp; Kademe'!$A$6:$A$105,0)),""))</f>
        <v>G3</v>
      </c>
      <c r="W6" s="123">
        <f>IF($A6="","",IFERROR(INDEX('Yetenek &amp; Kariyer'!$O$6:$O$105,MATCH($A6,'Yetenek &amp; Kariyer'!$A$6:$A$105,0)),""))</f>
        <v>54.2</v>
      </c>
      <c r="X6" s="108" t="str">
        <f>IF($A6="","",IFERROR(INDEX('Yetenek &amp; Kariyer'!$P$6:$P$105,MATCH($A6,'Yetenek &amp; Kariyer'!$A$6:$A$105,0)),""))</f>
        <v>Orta</v>
      </c>
      <c r="Y6" s="108" t="str">
        <f>IF($A6="","",IFERROR(INDEX('Pozisyon Envanteri'!$Q$6:$Q$105,MATCH($A6,'Pozisyon Envanteri'!$A$6:$A$105,0)),""))</f>
        <v>Tamamlandı</v>
      </c>
    </row>
    <row r="7" spans="1:25" x14ac:dyDescent="0.25">
      <c r="A7" s="108" t="str">
        <f>IF('Görev ve İş Yükü'!A7="","",'Görev ve İş Yükü'!A7)</f>
        <v>IK-UZM-001</v>
      </c>
      <c r="B7" s="108" t="str">
        <f>IF($A7="","",IFERROR(INDEX('Pozisyon Envanteri'!$B$6:$B$105,MATCH($A7,'Pozisyon Envanteri'!$A$6:$A$105,0)),""))</f>
        <v>ÖRNEK ŞİRKET A.Ş.</v>
      </c>
      <c r="C7" s="108" t="str">
        <f>IF($A7="","",IFERROR(INDEX('Pozisyon Envanteri'!$C$6:$C$105,MATCH($A7,'Pozisyon Envanteri'!$A$6:$A$105,0)),""))</f>
        <v>İzmir</v>
      </c>
      <c r="D7" s="108" t="str">
        <f>IF($A7="","",IFERROR(INDEX('Pozisyon Envanteri'!$D$6:$D$105,MATCH($A7,'Pozisyon Envanteri'!$A$6:$A$105,0)),""))</f>
        <v>Kurumsal Hizmetler</v>
      </c>
      <c r="E7" s="108" t="str">
        <f>IF($A7="","",IFERROR(INDEX('Pozisyon Envanteri'!$E$6:$E$105,MATCH($A7,'Pozisyon Envanteri'!$A$6:$A$105,0)),""))</f>
        <v>İnsan Kaynakları</v>
      </c>
      <c r="F7" s="108" t="str">
        <f>IF($A7="","",IFERROR(INDEX('Pozisyon Envanteri'!$F$6:$F$105,MATCH($A7,'Pozisyon Envanteri'!$A$6:$A$105,0)),""))</f>
        <v>İnsan Kaynakları Uzmanı</v>
      </c>
      <c r="G7" s="108" t="str">
        <f>IF($A7="","",IFERROR(INDEX('Pozisyon Envanteri'!$L$6:$L$105,MATCH($A7,'Pozisyon Envanteri'!$A$6:$A$105,0)),""))</f>
        <v>İnsan Kaynakları</v>
      </c>
      <c r="H7" s="108" t="str">
        <f>IF($A7="","",IFERROR(INDEX('Pozisyon Envanteri'!$M$6:$M$105,MATCH($A7,'Pozisyon Envanteri'!$A$6:$A$105,0)),""))</f>
        <v>Uzman</v>
      </c>
      <c r="I7" s="108">
        <f>IF($A7="","",'Görev ve İş Yükü'!B7)</f>
        <v>2</v>
      </c>
      <c r="J7" s="108" t="str">
        <f>IF($A7="","",'Görev ve İş Yükü'!C7)</f>
        <v>Özlük, işe giriş-çıkış ve SGK işlemlerini yürütmek</v>
      </c>
      <c r="K7" s="108" t="str">
        <f>IF($A7="","",'Görev ve İş Yükü'!F7)</f>
        <v>Aylık</v>
      </c>
      <c r="L7" s="102">
        <f>IF($A7="","",'Görev ve İş Yükü'!I7)</f>
        <v>18.75</v>
      </c>
      <c r="M7" s="108">
        <f>IF($A7="","",'Görev ve İş Yükü'!W7)</f>
        <v>1.05</v>
      </c>
      <c r="N7" s="101">
        <f>IF($A7="","",'Görev ve İş Yükü'!Z7)</f>
        <v>0.82499999999999996</v>
      </c>
      <c r="O7" s="101">
        <f>IF($A7="","",'Görev ve İş Yükü'!AA7)</f>
        <v>0.125</v>
      </c>
      <c r="P7" s="102">
        <f>IF($A7="","",'Görev ve İş Yükü'!AB7)</f>
        <v>27.272727272727273</v>
      </c>
      <c r="Q7" s="103">
        <f>IF($A7="","",'Görev ve İş Yükü'!AC7)</f>
        <v>0.15696533682145195</v>
      </c>
      <c r="R7" s="108" t="str">
        <f>IF($A7="","",'Görev ve İş Yükü'!N7)</f>
        <v>Kritik</v>
      </c>
      <c r="S7" s="108" t="str">
        <f>IF($A7="","",'Görev ve İş Yükü'!R7)</f>
        <v>Yüksek</v>
      </c>
      <c r="T7" s="108" t="str">
        <f>IF($A7="","",'Görev ve İş Yükü'!S7)</f>
        <v>Kısmen Devredilebilir</v>
      </c>
      <c r="U7" s="123">
        <f>IF($A7="","",IFERROR(INDEX('İş Değerleme &amp; Kademe'!$N$6:$N$105,MATCH($A7,'İş Değerleme &amp; Kademe'!$A$6:$A$105,0)),""))</f>
        <v>58.3</v>
      </c>
      <c r="V7" s="108" t="str">
        <f>IF($A7="","",IFERROR(INDEX('İş Değerleme &amp; Kademe'!$O$6:$O$105,MATCH($A7,'İş Değerleme &amp; Kademe'!$A$6:$A$105,0)),""))</f>
        <v>G3</v>
      </c>
      <c r="W7" s="123">
        <f>IF($A7="","",IFERROR(INDEX('Yetenek &amp; Kariyer'!$O$6:$O$105,MATCH($A7,'Yetenek &amp; Kariyer'!$A$6:$A$105,0)),""))</f>
        <v>54.2</v>
      </c>
      <c r="X7" s="108" t="str">
        <f>IF($A7="","",IFERROR(INDEX('Yetenek &amp; Kariyer'!$P$6:$P$105,MATCH($A7,'Yetenek &amp; Kariyer'!$A$6:$A$105,0)),""))</f>
        <v>Orta</v>
      </c>
      <c r="Y7" s="108" t="str">
        <f>IF($A7="","",IFERROR(INDEX('Pozisyon Envanteri'!$Q$6:$Q$105,MATCH($A7,'Pozisyon Envanteri'!$A$6:$A$105,0)),""))</f>
        <v>Tamamlandı</v>
      </c>
    </row>
    <row r="8" spans="1:25" x14ac:dyDescent="0.25">
      <c r="A8" s="108" t="str">
        <f>IF('Görev ve İş Yükü'!A8="","",'Görev ve İş Yükü'!A8)</f>
        <v>IK-UZM-001</v>
      </c>
      <c r="B8" s="108" t="str">
        <f>IF($A8="","",IFERROR(INDEX('Pozisyon Envanteri'!$B$6:$B$105,MATCH($A8,'Pozisyon Envanteri'!$A$6:$A$105,0)),""))</f>
        <v>ÖRNEK ŞİRKET A.Ş.</v>
      </c>
      <c r="C8" s="108" t="str">
        <f>IF($A8="","",IFERROR(INDEX('Pozisyon Envanteri'!$C$6:$C$105,MATCH($A8,'Pozisyon Envanteri'!$A$6:$A$105,0)),""))</f>
        <v>İzmir</v>
      </c>
      <c r="D8" s="108" t="str">
        <f>IF($A8="","",IFERROR(INDEX('Pozisyon Envanteri'!$D$6:$D$105,MATCH($A8,'Pozisyon Envanteri'!$A$6:$A$105,0)),""))</f>
        <v>Kurumsal Hizmetler</v>
      </c>
      <c r="E8" s="108" t="str">
        <f>IF($A8="","",IFERROR(INDEX('Pozisyon Envanteri'!$E$6:$E$105,MATCH($A8,'Pozisyon Envanteri'!$A$6:$A$105,0)),""))</f>
        <v>İnsan Kaynakları</v>
      </c>
      <c r="F8" s="108" t="str">
        <f>IF($A8="","",IFERROR(INDEX('Pozisyon Envanteri'!$F$6:$F$105,MATCH($A8,'Pozisyon Envanteri'!$A$6:$A$105,0)),""))</f>
        <v>İnsan Kaynakları Uzmanı</v>
      </c>
      <c r="G8" s="108" t="str">
        <f>IF($A8="","",IFERROR(INDEX('Pozisyon Envanteri'!$L$6:$L$105,MATCH($A8,'Pozisyon Envanteri'!$A$6:$A$105,0)),""))</f>
        <v>İnsan Kaynakları</v>
      </c>
      <c r="H8" s="108" t="str">
        <f>IF($A8="","",IFERROR(INDEX('Pozisyon Envanteri'!$M$6:$M$105,MATCH($A8,'Pozisyon Envanteri'!$A$6:$A$105,0)),""))</f>
        <v>Uzman</v>
      </c>
      <c r="I8" s="108">
        <f>IF($A8="","",'Görev ve İş Yükü'!B8)</f>
        <v>3</v>
      </c>
      <c r="J8" s="108" t="str">
        <f>IF($A8="","",'Görev ve İş Yükü'!C8)</f>
        <v>PDKS, izin ve bordro girdilerini kontrol etmek</v>
      </c>
      <c r="K8" s="108" t="str">
        <f>IF($A8="","",'Görev ve İş Yükü'!F8)</f>
        <v>Haftalık</v>
      </c>
      <c r="L8" s="102">
        <f>IF($A8="","",'Görev ve İş Yükü'!I8)</f>
        <v>16</v>
      </c>
      <c r="M8" s="108">
        <f>IF($A8="","",'Görev ve İş Yükü'!W8)</f>
        <v>1</v>
      </c>
      <c r="N8" s="101">
        <f>IF($A8="","",'Görev ve İş Yükü'!Z8)</f>
        <v>0.82499999999999996</v>
      </c>
      <c r="O8" s="101">
        <f>IF($A8="","",'Görev ve İş Yükü'!AA8)</f>
        <v>0.125</v>
      </c>
      <c r="P8" s="102">
        <f>IF($A8="","",'Görev ve İş Yükü'!AB8)</f>
        <v>22.164502164502164</v>
      </c>
      <c r="Q8" s="103">
        <f>IF($A8="","",'Görev ve İş Yükü'!AC8)</f>
        <v>0.12756548008346569</v>
      </c>
      <c r="R8" s="108" t="str">
        <f>IF($A8="","",'Görev ve İş Yükü'!N8)</f>
        <v>Kritik</v>
      </c>
      <c r="S8" s="108" t="str">
        <f>IF($A8="","",'Görev ve İş Yükü'!R8)</f>
        <v>Yüksek</v>
      </c>
      <c r="T8" s="108" t="str">
        <f>IF($A8="","",'Görev ve İş Yükü'!S8)</f>
        <v>Kısmen Devredilebilir</v>
      </c>
      <c r="U8" s="123">
        <f>IF($A8="","",IFERROR(INDEX('İş Değerleme &amp; Kademe'!$N$6:$N$105,MATCH($A8,'İş Değerleme &amp; Kademe'!$A$6:$A$105,0)),""))</f>
        <v>58.3</v>
      </c>
      <c r="V8" s="108" t="str">
        <f>IF($A8="","",IFERROR(INDEX('İş Değerleme &amp; Kademe'!$O$6:$O$105,MATCH($A8,'İş Değerleme &amp; Kademe'!$A$6:$A$105,0)),""))</f>
        <v>G3</v>
      </c>
      <c r="W8" s="123">
        <f>IF($A8="","",IFERROR(INDEX('Yetenek &amp; Kariyer'!$O$6:$O$105,MATCH($A8,'Yetenek &amp; Kariyer'!$A$6:$A$105,0)),""))</f>
        <v>54.2</v>
      </c>
      <c r="X8" s="108" t="str">
        <f>IF($A8="","",IFERROR(INDEX('Yetenek &amp; Kariyer'!$P$6:$P$105,MATCH($A8,'Yetenek &amp; Kariyer'!$A$6:$A$105,0)),""))</f>
        <v>Orta</v>
      </c>
      <c r="Y8" s="108" t="str">
        <f>IF($A8="","",IFERROR(INDEX('Pozisyon Envanteri'!$Q$6:$Q$105,MATCH($A8,'Pozisyon Envanteri'!$A$6:$A$105,0)),""))</f>
        <v>Tamamlandı</v>
      </c>
    </row>
    <row r="9" spans="1:25" x14ac:dyDescent="0.25">
      <c r="A9" s="108" t="str">
        <f>IF('Görev ve İş Yükü'!A9="","",'Görev ve İş Yükü'!A9)</f>
        <v>IK-UZM-001</v>
      </c>
      <c r="B9" s="108" t="str">
        <f>IF($A9="","",IFERROR(INDEX('Pozisyon Envanteri'!$B$6:$B$105,MATCH($A9,'Pozisyon Envanteri'!$A$6:$A$105,0)),""))</f>
        <v>ÖRNEK ŞİRKET A.Ş.</v>
      </c>
      <c r="C9" s="108" t="str">
        <f>IF($A9="","",IFERROR(INDEX('Pozisyon Envanteri'!$C$6:$C$105,MATCH($A9,'Pozisyon Envanteri'!$A$6:$A$105,0)),""))</f>
        <v>İzmir</v>
      </c>
      <c r="D9" s="108" t="str">
        <f>IF($A9="","",IFERROR(INDEX('Pozisyon Envanteri'!$D$6:$D$105,MATCH($A9,'Pozisyon Envanteri'!$A$6:$A$105,0)),""))</f>
        <v>Kurumsal Hizmetler</v>
      </c>
      <c r="E9" s="108" t="str">
        <f>IF($A9="","",IFERROR(INDEX('Pozisyon Envanteri'!$E$6:$E$105,MATCH($A9,'Pozisyon Envanteri'!$A$6:$A$105,0)),""))</f>
        <v>İnsan Kaynakları</v>
      </c>
      <c r="F9" s="108" t="str">
        <f>IF($A9="","",IFERROR(INDEX('Pozisyon Envanteri'!$F$6:$F$105,MATCH($A9,'Pozisyon Envanteri'!$A$6:$A$105,0)),""))</f>
        <v>İnsan Kaynakları Uzmanı</v>
      </c>
      <c r="G9" s="108" t="str">
        <f>IF($A9="","",IFERROR(INDEX('Pozisyon Envanteri'!$L$6:$L$105,MATCH($A9,'Pozisyon Envanteri'!$A$6:$A$105,0)),""))</f>
        <v>İnsan Kaynakları</v>
      </c>
      <c r="H9" s="108" t="str">
        <f>IF($A9="","",IFERROR(INDEX('Pozisyon Envanteri'!$M$6:$M$105,MATCH($A9,'Pozisyon Envanteri'!$A$6:$A$105,0)),""))</f>
        <v>Uzman</v>
      </c>
      <c r="I9" s="108">
        <f>IF($A9="","",'Görev ve İş Yükü'!B9)</f>
        <v>4</v>
      </c>
      <c r="J9" s="108" t="str">
        <f>IF($A9="","",'Görev ve İş Yükü'!C9)</f>
        <v>Oryantasyon ve işe uyum sürecini koordine etmek</v>
      </c>
      <c r="K9" s="108" t="str">
        <f>IF($A9="","",'Görev ve İş Yükü'!F9)</f>
        <v>Aylık</v>
      </c>
      <c r="L9" s="102">
        <f>IF($A9="","",'Görev ve İş Yükü'!I9)</f>
        <v>12</v>
      </c>
      <c r="M9" s="108">
        <f>IF($A9="","",'Görev ve İş Yükü'!W9)</f>
        <v>1.05</v>
      </c>
      <c r="N9" s="101">
        <f>IF($A9="","",'Görev ve İş Yükü'!Z9)</f>
        <v>0.82499999999999996</v>
      </c>
      <c r="O9" s="101">
        <f>IF($A9="","",'Görev ve İş Yükü'!AA9)</f>
        <v>0.125</v>
      </c>
      <c r="P9" s="102">
        <f>IF($A9="","",'Görev ve İş Yükü'!AB9)</f>
        <v>17.454545454545453</v>
      </c>
      <c r="Q9" s="103">
        <f>IF($A9="","",'Görev ve İş Yükü'!AC9)</f>
        <v>0.10045781556572923</v>
      </c>
      <c r="R9" s="108" t="str">
        <f>IF($A9="","",'Görev ve İş Yükü'!N9)</f>
        <v>Yüksek</v>
      </c>
      <c r="S9" s="108" t="str">
        <f>IF($A9="","",'Görev ve İş Yükü'!R9)</f>
        <v>Orta</v>
      </c>
      <c r="T9" s="108" t="str">
        <f>IF($A9="","",'Görev ve İş Yükü'!S9)</f>
        <v>Devredilebilir</v>
      </c>
      <c r="U9" s="123">
        <f>IF($A9="","",IFERROR(INDEX('İş Değerleme &amp; Kademe'!$N$6:$N$105,MATCH($A9,'İş Değerleme &amp; Kademe'!$A$6:$A$105,0)),""))</f>
        <v>58.3</v>
      </c>
      <c r="V9" s="108" t="str">
        <f>IF($A9="","",IFERROR(INDEX('İş Değerleme &amp; Kademe'!$O$6:$O$105,MATCH($A9,'İş Değerleme &amp; Kademe'!$A$6:$A$105,0)),""))</f>
        <v>G3</v>
      </c>
      <c r="W9" s="123">
        <f>IF($A9="","",IFERROR(INDEX('Yetenek &amp; Kariyer'!$O$6:$O$105,MATCH($A9,'Yetenek &amp; Kariyer'!$A$6:$A$105,0)),""))</f>
        <v>54.2</v>
      </c>
      <c r="X9" s="108" t="str">
        <f>IF($A9="","",IFERROR(INDEX('Yetenek &amp; Kariyer'!$P$6:$P$105,MATCH($A9,'Yetenek &amp; Kariyer'!$A$6:$A$105,0)),""))</f>
        <v>Orta</v>
      </c>
      <c r="Y9" s="108" t="str">
        <f>IF($A9="","",IFERROR(INDEX('Pozisyon Envanteri'!$Q$6:$Q$105,MATCH($A9,'Pozisyon Envanteri'!$A$6:$A$105,0)),""))</f>
        <v>Tamamlandı</v>
      </c>
    </row>
    <row r="10" spans="1:25" x14ac:dyDescent="0.25">
      <c r="A10" s="108" t="str">
        <f>IF('Görev ve İş Yükü'!A10="","",'Görev ve İş Yükü'!A10)</f>
        <v>IK-UZM-001</v>
      </c>
      <c r="B10" s="108" t="str">
        <f>IF($A10="","",IFERROR(INDEX('Pozisyon Envanteri'!$B$6:$B$105,MATCH($A10,'Pozisyon Envanteri'!$A$6:$A$105,0)),""))</f>
        <v>ÖRNEK ŞİRKET A.Ş.</v>
      </c>
      <c r="C10" s="108" t="str">
        <f>IF($A10="","",IFERROR(INDEX('Pozisyon Envanteri'!$C$6:$C$105,MATCH($A10,'Pozisyon Envanteri'!$A$6:$A$105,0)),""))</f>
        <v>İzmir</v>
      </c>
      <c r="D10" s="108" t="str">
        <f>IF($A10="","",IFERROR(INDEX('Pozisyon Envanteri'!$D$6:$D$105,MATCH($A10,'Pozisyon Envanteri'!$A$6:$A$105,0)),""))</f>
        <v>Kurumsal Hizmetler</v>
      </c>
      <c r="E10" s="108" t="str">
        <f>IF($A10="","",IFERROR(INDEX('Pozisyon Envanteri'!$E$6:$E$105,MATCH($A10,'Pozisyon Envanteri'!$A$6:$A$105,0)),""))</f>
        <v>İnsan Kaynakları</v>
      </c>
      <c r="F10" s="108" t="str">
        <f>IF($A10="","",IFERROR(INDEX('Pozisyon Envanteri'!$F$6:$F$105,MATCH($A10,'Pozisyon Envanteri'!$A$6:$A$105,0)),""))</f>
        <v>İnsan Kaynakları Uzmanı</v>
      </c>
      <c r="G10" s="108" t="str">
        <f>IF($A10="","",IFERROR(INDEX('Pozisyon Envanteri'!$L$6:$L$105,MATCH($A10,'Pozisyon Envanteri'!$A$6:$A$105,0)),""))</f>
        <v>İnsan Kaynakları</v>
      </c>
      <c r="H10" s="108" t="str">
        <f>IF($A10="","",IFERROR(INDEX('Pozisyon Envanteri'!$M$6:$M$105,MATCH($A10,'Pozisyon Envanteri'!$A$6:$A$105,0)),""))</f>
        <v>Uzman</v>
      </c>
      <c r="I10" s="108">
        <f>IF($A10="","",'Görev ve İş Yükü'!B10)</f>
        <v>5</v>
      </c>
      <c r="J10" s="108" t="str">
        <f>IF($A10="","",'Görev ve İş Yükü'!C10)</f>
        <v>Eğitim ve gelişim operasyonlarını koordine etmek</v>
      </c>
      <c r="K10" s="108" t="str">
        <f>IF($A10="","",'Görev ve İş Yükü'!F10)</f>
        <v>Aylık</v>
      </c>
      <c r="L10" s="102">
        <f>IF($A10="","",'Görev ve İş Yükü'!I10)</f>
        <v>8</v>
      </c>
      <c r="M10" s="108">
        <f>IF($A10="","",'Görev ve İş Yükü'!W10)</f>
        <v>1.05</v>
      </c>
      <c r="N10" s="101">
        <f>IF($A10="","",'Görev ve İş Yükü'!Z10)</f>
        <v>0.82499999999999996</v>
      </c>
      <c r="O10" s="101">
        <f>IF($A10="","",'Görev ve İş Yükü'!AA10)</f>
        <v>0.125</v>
      </c>
      <c r="P10" s="102">
        <f>IF($A10="","",'Görev ve İş Yükü'!AB10)</f>
        <v>11.636363636363637</v>
      </c>
      <c r="Q10" s="103">
        <f>IF($A10="","",'Görev ve İş Yükü'!AC10)</f>
        <v>6.6971877043819489E-2</v>
      </c>
      <c r="R10" s="108" t="str">
        <f>IF($A10="","",'Görev ve İş Yükü'!N10)</f>
        <v>Orta</v>
      </c>
      <c r="S10" s="108" t="str">
        <f>IF($A10="","",'Görev ve İş Yükü'!R10)</f>
        <v>Yüksek</v>
      </c>
      <c r="T10" s="108" t="str">
        <f>IF($A10="","",'Görev ve İş Yükü'!S10)</f>
        <v>Devredilebilir</v>
      </c>
      <c r="U10" s="123">
        <f>IF($A10="","",IFERROR(INDEX('İş Değerleme &amp; Kademe'!$N$6:$N$105,MATCH($A10,'İş Değerleme &amp; Kademe'!$A$6:$A$105,0)),""))</f>
        <v>58.3</v>
      </c>
      <c r="V10" s="108" t="str">
        <f>IF($A10="","",IFERROR(INDEX('İş Değerleme &amp; Kademe'!$O$6:$O$105,MATCH($A10,'İş Değerleme &amp; Kademe'!$A$6:$A$105,0)),""))</f>
        <v>G3</v>
      </c>
      <c r="W10" s="123">
        <f>IF($A10="","",IFERROR(INDEX('Yetenek &amp; Kariyer'!$O$6:$O$105,MATCH($A10,'Yetenek &amp; Kariyer'!$A$6:$A$105,0)),""))</f>
        <v>54.2</v>
      </c>
      <c r="X10" s="108" t="str">
        <f>IF($A10="","",IFERROR(INDEX('Yetenek &amp; Kariyer'!$P$6:$P$105,MATCH($A10,'Yetenek &amp; Kariyer'!$A$6:$A$105,0)),""))</f>
        <v>Orta</v>
      </c>
      <c r="Y10" s="108" t="str">
        <f>IF($A10="","",IFERROR(INDEX('Pozisyon Envanteri'!$Q$6:$Q$105,MATCH($A10,'Pozisyon Envanteri'!$A$6:$A$105,0)),""))</f>
        <v>Tamamlandı</v>
      </c>
    </row>
    <row r="11" spans="1:25" x14ac:dyDescent="0.25">
      <c r="A11" s="108" t="str">
        <f>IF('Görev ve İş Yükü'!A11="","",'Görev ve İş Yükü'!A11)</f>
        <v>IK-UZM-001</v>
      </c>
      <c r="B11" s="108" t="str">
        <f>IF($A11="","",IFERROR(INDEX('Pozisyon Envanteri'!$B$6:$B$105,MATCH($A11,'Pozisyon Envanteri'!$A$6:$A$105,0)),""))</f>
        <v>ÖRNEK ŞİRKET A.Ş.</v>
      </c>
      <c r="C11" s="108" t="str">
        <f>IF($A11="","",IFERROR(INDEX('Pozisyon Envanteri'!$C$6:$C$105,MATCH($A11,'Pozisyon Envanteri'!$A$6:$A$105,0)),""))</f>
        <v>İzmir</v>
      </c>
      <c r="D11" s="108" t="str">
        <f>IF($A11="","",IFERROR(INDEX('Pozisyon Envanteri'!$D$6:$D$105,MATCH($A11,'Pozisyon Envanteri'!$A$6:$A$105,0)),""))</f>
        <v>Kurumsal Hizmetler</v>
      </c>
      <c r="E11" s="108" t="str">
        <f>IF($A11="","",IFERROR(INDEX('Pozisyon Envanteri'!$E$6:$E$105,MATCH($A11,'Pozisyon Envanteri'!$A$6:$A$105,0)),""))</f>
        <v>İnsan Kaynakları</v>
      </c>
      <c r="F11" s="108" t="str">
        <f>IF($A11="","",IFERROR(INDEX('Pozisyon Envanteri'!$F$6:$F$105,MATCH($A11,'Pozisyon Envanteri'!$A$6:$A$105,0)),""))</f>
        <v>İnsan Kaynakları Uzmanı</v>
      </c>
      <c r="G11" s="108" t="str">
        <f>IF($A11="","",IFERROR(INDEX('Pozisyon Envanteri'!$L$6:$L$105,MATCH($A11,'Pozisyon Envanteri'!$A$6:$A$105,0)),""))</f>
        <v>İnsan Kaynakları</v>
      </c>
      <c r="H11" s="108" t="str">
        <f>IF($A11="","",IFERROR(INDEX('Pozisyon Envanteri'!$M$6:$M$105,MATCH($A11,'Pozisyon Envanteri'!$A$6:$A$105,0)),""))</f>
        <v>Uzman</v>
      </c>
      <c r="I11" s="108">
        <f>IF($A11="","",'Görev ve İş Yükü'!B11)</f>
        <v>6</v>
      </c>
      <c r="J11" s="108" t="str">
        <f>IF($A11="","",'Görev ve İş Yükü'!C11)</f>
        <v>Performans yönetimi sürecini desteklemek</v>
      </c>
      <c r="K11" s="108" t="str">
        <f>IF($A11="","",'Görev ve İş Yükü'!F11)</f>
        <v>Aylık</v>
      </c>
      <c r="L11" s="102">
        <f>IF($A11="","",'Görev ve İş Yükü'!I11)</f>
        <v>5</v>
      </c>
      <c r="M11" s="108">
        <f>IF($A11="","",'Görev ve İş Yükü'!W11)</f>
        <v>1.3</v>
      </c>
      <c r="N11" s="101">
        <f>IF($A11="","",'Görev ve İş Yükü'!Z11)</f>
        <v>0.82499999999999996</v>
      </c>
      <c r="O11" s="101">
        <f>IF($A11="","",'Görev ve İş Yükü'!AA11)</f>
        <v>0.125</v>
      </c>
      <c r="P11" s="102">
        <f>IF($A11="","",'Görev ve İş Yükü'!AB11)</f>
        <v>9.004329004329005</v>
      </c>
      <c r="Q11" s="103">
        <f>IF($A11="","",'Görev ve İş Yükü'!AC11)</f>
        <v>5.1823476283907939E-2</v>
      </c>
      <c r="R11" s="108" t="str">
        <f>IF($A11="","",'Görev ve İş Yükü'!N11)</f>
        <v>Yüksek</v>
      </c>
      <c r="S11" s="108" t="str">
        <f>IF($A11="","",'Görev ve İş Yükü'!R11)</f>
        <v>Yüksek</v>
      </c>
      <c r="T11" s="108" t="str">
        <f>IF($A11="","",'Görev ve İş Yükü'!S11)</f>
        <v>Kısmen Devredilebilir</v>
      </c>
      <c r="U11" s="123">
        <f>IF($A11="","",IFERROR(INDEX('İş Değerleme &amp; Kademe'!$N$6:$N$105,MATCH($A11,'İş Değerleme &amp; Kademe'!$A$6:$A$105,0)),""))</f>
        <v>58.3</v>
      </c>
      <c r="V11" s="108" t="str">
        <f>IF($A11="","",IFERROR(INDEX('İş Değerleme &amp; Kademe'!$O$6:$O$105,MATCH($A11,'İş Değerleme &amp; Kademe'!$A$6:$A$105,0)),""))</f>
        <v>G3</v>
      </c>
      <c r="W11" s="123">
        <f>IF($A11="","",IFERROR(INDEX('Yetenek &amp; Kariyer'!$O$6:$O$105,MATCH($A11,'Yetenek &amp; Kariyer'!$A$6:$A$105,0)),""))</f>
        <v>54.2</v>
      </c>
      <c r="X11" s="108" t="str">
        <f>IF($A11="","",IFERROR(INDEX('Yetenek &amp; Kariyer'!$P$6:$P$105,MATCH($A11,'Yetenek &amp; Kariyer'!$A$6:$A$105,0)),""))</f>
        <v>Orta</v>
      </c>
      <c r="Y11" s="108" t="str">
        <f>IF($A11="","",IFERROR(INDEX('Pozisyon Envanteri'!$Q$6:$Q$105,MATCH($A11,'Pozisyon Envanteri'!$A$6:$A$105,0)),""))</f>
        <v>Tamamlandı</v>
      </c>
    </row>
    <row r="12" spans="1:25" x14ac:dyDescent="0.25">
      <c r="A12" s="108" t="str">
        <f>IF('Görev ve İş Yükü'!A12="","",'Görev ve İş Yükü'!A12)</f>
        <v>IK-UZM-001</v>
      </c>
      <c r="B12" s="108" t="str">
        <f>IF($A12="","",IFERROR(INDEX('Pozisyon Envanteri'!$B$6:$B$105,MATCH($A12,'Pozisyon Envanteri'!$A$6:$A$105,0)),""))</f>
        <v>ÖRNEK ŞİRKET A.Ş.</v>
      </c>
      <c r="C12" s="108" t="str">
        <f>IF($A12="","",IFERROR(INDEX('Pozisyon Envanteri'!$C$6:$C$105,MATCH($A12,'Pozisyon Envanteri'!$A$6:$A$105,0)),""))</f>
        <v>İzmir</v>
      </c>
      <c r="D12" s="108" t="str">
        <f>IF($A12="","",IFERROR(INDEX('Pozisyon Envanteri'!$D$6:$D$105,MATCH($A12,'Pozisyon Envanteri'!$A$6:$A$105,0)),""))</f>
        <v>Kurumsal Hizmetler</v>
      </c>
      <c r="E12" s="108" t="str">
        <f>IF($A12="","",IFERROR(INDEX('Pozisyon Envanteri'!$E$6:$E$105,MATCH($A12,'Pozisyon Envanteri'!$A$6:$A$105,0)),""))</f>
        <v>İnsan Kaynakları</v>
      </c>
      <c r="F12" s="108" t="str">
        <f>IF($A12="","",IFERROR(INDEX('Pozisyon Envanteri'!$F$6:$F$105,MATCH($A12,'Pozisyon Envanteri'!$A$6:$A$105,0)),""))</f>
        <v>İnsan Kaynakları Uzmanı</v>
      </c>
      <c r="G12" s="108" t="str">
        <f>IF($A12="","",IFERROR(INDEX('Pozisyon Envanteri'!$L$6:$L$105,MATCH($A12,'Pozisyon Envanteri'!$A$6:$A$105,0)),""))</f>
        <v>İnsan Kaynakları</v>
      </c>
      <c r="H12" s="108" t="str">
        <f>IF($A12="","",IFERROR(INDEX('Pozisyon Envanteri'!$M$6:$M$105,MATCH($A12,'Pozisyon Envanteri'!$A$6:$A$105,0)),""))</f>
        <v>Uzman</v>
      </c>
      <c r="I12" s="108">
        <f>IF($A12="","",'Görev ve İş Yükü'!B12)</f>
        <v>7</v>
      </c>
      <c r="J12" s="108" t="str">
        <f>IF($A12="","",'Görev ve İş Yükü'!C12)</f>
        <v>Çalışan ilişkileri ve İK taleplerini yönetmek</v>
      </c>
      <c r="K12" s="108" t="str">
        <f>IF($A12="","",'Görev ve İş Yükü'!F12)</f>
        <v>Haftalık</v>
      </c>
      <c r="L12" s="102">
        <f>IF($A12="","",'Görev ve İş Yükü'!I12)</f>
        <v>22</v>
      </c>
      <c r="M12" s="108">
        <f>IF($A12="","",'Görev ve İş Yükü'!W12)</f>
        <v>1</v>
      </c>
      <c r="N12" s="101">
        <f>IF($A12="","",'Görev ve İş Yükü'!Z12)</f>
        <v>0.82499999999999996</v>
      </c>
      <c r="O12" s="101">
        <f>IF($A12="","",'Görev ve İş Yükü'!AA12)</f>
        <v>0.125</v>
      </c>
      <c r="P12" s="102">
        <f>IF($A12="","",'Görev ve İş Yükü'!AB12)</f>
        <v>30.476190476190474</v>
      </c>
      <c r="Q12" s="103">
        <f>IF($A12="","",'Görev ve İş Yükü'!AC12)</f>
        <v>0.17540253511476533</v>
      </c>
      <c r="R12" s="108" t="str">
        <f>IF($A12="","",'Görev ve İş Yükü'!N12)</f>
        <v>Kritik</v>
      </c>
      <c r="S12" s="108" t="str">
        <f>IF($A12="","",'Görev ve İş Yükü'!R12)</f>
        <v>Orta</v>
      </c>
      <c r="T12" s="108" t="str">
        <f>IF($A12="","",'Görev ve İş Yükü'!S12)</f>
        <v>Kısmen Devredilebilir</v>
      </c>
      <c r="U12" s="123">
        <f>IF($A12="","",IFERROR(INDEX('İş Değerleme &amp; Kademe'!$N$6:$N$105,MATCH($A12,'İş Değerleme &amp; Kademe'!$A$6:$A$105,0)),""))</f>
        <v>58.3</v>
      </c>
      <c r="V12" s="108" t="str">
        <f>IF($A12="","",IFERROR(INDEX('İş Değerleme &amp; Kademe'!$O$6:$O$105,MATCH($A12,'İş Değerleme &amp; Kademe'!$A$6:$A$105,0)),""))</f>
        <v>G3</v>
      </c>
      <c r="W12" s="123">
        <f>IF($A12="","",IFERROR(INDEX('Yetenek &amp; Kariyer'!$O$6:$O$105,MATCH($A12,'Yetenek &amp; Kariyer'!$A$6:$A$105,0)),""))</f>
        <v>54.2</v>
      </c>
      <c r="X12" s="108" t="str">
        <f>IF($A12="","",IFERROR(INDEX('Yetenek &amp; Kariyer'!$P$6:$P$105,MATCH($A12,'Yetenek &amp; Kariyer'!$A$6:$A$105,0)),""))</f>
        <v>Orta</v>
      </c>
      <c r="Y12" s="108" t="str">
        <f>IF($A12="","",IFERROR(INDEX('Pozisyon Envanteri'!$Q$6:$Q$105,MATCH($A12,'Pozisyon Envanteri'!$A$6:$A$105,0)),""))</f>
        <v>Tamamlandı</v>
      </c>
    </row>
    <row r="13" spans="1:25" x14ac:dyDescent="0.25">
      <c r="A13" s="108" t="str">
        <f>IF('Görev ve İş Yükü'!A13="","",'Görev ve İş Yükü'!A13)</f>
        <v>IK-UZM-001</v>
      </c>
      <c r="B13" s="108" t="str">
        <f>IF($A13="","",IFERROR(INDEX('Pozisyon Envanteri'!$B$6:$B$105,MATCH($A13,'Pozisyon Envanteri'!$A$6:$A$105,0)),""))</f>
        <v>ÖRNEK ŞİRKET A.Ş.</v>
      </c>
      <c r="C13" s="108" t="str">
        <f>IF($A13="","",IFERROR(INDEX('Pozisyon Envanteri'!$C$6:$C$105,MATCH($A13,'Pozisyon Envanteri'!$A$6:$A$105,0)),""))</f>
        <v>İzmir</v>
      </c>
      <c r="D13" s="108" t="str">
        <f>IF($A13="","",IFERROR(INDEX('Pozisyon Envanteri'!$D$6:$D$105,MATCH($A13,'Pozisyon Envanteri'!$A$6:$A$105,0)),""))</f>
        <v>Kurumsal Hizmetler</v>
      </c>
      <c r="E13" s="108" t="str">
        <f>IF($A13="","",IFERROR(INDEX('Pozisyon Envanteri'!$E$6:$E$105,MATCH($A13,'Pozisyon Envanteri'!$A$6:$A$105,0)),""))</f>
        <v>İnsan Kaynakları</v>
      </c>
      <c r="F13" s="108" t="str">
        <f>IF($A13="","",IFERROR(INDEX('Pozisyon Envanteri'!$F$6:$F$105,MATCH($A13,'Pozisyon Envanteri'!$A$6:$A$105,0)),""))</f>
        <v>İnsan Kaynakları Uzmanı</v>
      </c>
      <c r="G13" s="108" t="str">
        <f>IF($A13="","",IFERROR(INDEX('Pozisyon Envanteri'!$L$6:$L$105,MATCH($A13,'Pozisyon Envanteri'!$A$6:$A$105,0)),""))</f>
        <v>İnsan Kaynakları</v>
      </c>
      <c r="H13" s="108" t="str">
        <f>IF($A13="","",IFERROR(INDEX('Pozisyon Envanteri'!$M$6:$M$105,MATCH($A13,'Pozisyon Envanteri'!$A$6:$A$105,0)),""))</f>
        <v>Uzman</v>
      </c>
      <c r="I13" s="108">
        <f>IF($A13="","",'Görev ve İş Yükü'!B13)</f>
        <v>8</v>
      </c>
      <c r="J13" s="108" t="str">
        <f>IF($A13="","",'Görev ve İş Yükü'!C13)</f>
        <v>İK raporlama ve KPI takibini yapmak</v>
      </c>
      <c r="K13" s="108" t="str">
        <f>IF($A13="","",'Görev ve İş Yükü'!F13)</f>
        <v>Aylık</v>
      </c>
      <c r="L13" s="102">
        <f>IF($A13="","",'Görev ve İş Yükü'!I13)</f>
        <v>8</v>
      </c>
      <c r="M13" s="108">
        <f>IF($A13="","",'Görev ve İş Yükü'!W13)</f>
        <v>1</v>
      </c>
      <c r="N13" s="101">
        <f>IF($A13="","",'Görev ve İş Yükü'!Z13)</f>
        <v>0.82499999999999996</v>
      </c>
      <c r="O13" s="101">
        <f>IF($A13="","",'Görev ve İş Yükü'!AA13)</f>
        <v>0.125</v>
      </c>
      <c r="P13" s="102">
        <f>IF($A13="","",'Görev ve İş Yükü'!AB13)</f>
        <v>11.082251082251082</v>
      </c>
      <c r="Q13" s="103">
        <f>IF($A13="","",'Görev ve İş Yükü'!AC13)</f>
        <v>6.3782740041732844E-2</v>
      </c>
      <c r="R13" s="108" t="str">
        <f>IF($A13="","",'Görev ve İş Yükü'!N13)</f>
        <v>Yüksek</v>
      </c>
      <c r="S13" s="108" t="str">
        <f>IF($A13="","",'Görev ve İş Yükü'!R13)</f>
        <v>Yüksek</v>
      </c>
      <c r="T13" s="108" t="str">
        <f>IF($A13="","",'Görev ve İş Yükü'!S13)</f>
        <v>Devredilebilir</v>
      </c>
      <c r="U13" s="123">
        <f>IF($A13="","",IFERROR(INDEX('İş Değerleme &amp; Kademe'!$N$6:$N$105,MATCH($A13,'İş Değerleme &amp; Kademe'!$A$6:$A$105,0)),""))</f>
        <v>58.3</v>
      </c>
      <c r="V13" s="108" t="str">
        <f>IF($A13="","",IFERROR(INDEX('İş Değerleme &amp; Kademe'!$O$6:$O$105,MATCH($A13,'İş Değerleme &amp; Kademe'!$A$6:$A$105,0)),""))</f>
        <v>G3</v>
      </c>
      <c r="W13" s="123">
        <f>IF($A13="","",IFERROR(INDEX('Yetenek &amp; Kariyer'!$O$6:$O$105,MATCH($A13,'Yetenek &amp; Kariyer'!$A$6:$A$105,0)),""))</f>
        <v>54.2</v>
      </c>
      <c r="X13" s="108" t="str">
        <f>IF($A13="","",IFERROR(INDEX('Yetenek &amp; Kariyer'!$P$6:$P$105,MATCH($A13,'Yetenek &amp; Kariyer'!$A$6:$A$105,0)),""))</f>
        <v>Orta</v>
      </c>
      <c r="Y13" s="108" t="str">
        <f>IF($A13="","",IFERROR(INDEX('Pozisyon Envanteri'!$Q$6:$Q$105,MATCH($A13,'Pozisyon Envanteri'!$A$6:$A$105,0)),""))</f>
        <v>Tamamlandı</v>
      </c>
    </row>
    <row r="14" spans="1:25" x14ac:dyDescent="0.25">
      <c r="A14" s="108" t="str">
        <f>IF('Görev ve İş Yükü'!A14="","",'Görev ve İş Yükü'!A14)</f>
        <v/>
      </c>
      <c r="B14" s="108" t="str">
        <f>IF($A14="","",IFERROR(INDEX('Pozisyon Envanteri'!$B$6:$B$105,MATCH($A14,'Pozisyon Envanteri'!$A$6:$A$105,0)),""))</f>
        <v/>
      </c>
      <c r="C14" s="108" t="str">
        <f>IF($A14="","",IFERROR(INDEX('Pozisyon Envanteri'!$C$6:$C$105,MATCH($A14,'Pozisyon Envanteri'!$A$6:$A$105,0)),""))</f>
        <v/>
      </c>
      <c r="D14" s="108" t="str">
        <f>IF($A14="","",IFERROR(INDEX('Pozisyon Envanteri'!$D$6:$D$105,MATCH($A14,'Pozisyon Envanteri'!$A$6:$A$105,0)),""))</f>
        <v/>
      </c>
      <c r="E14" s="108" t="str">
        <f>IF($A14="","",IFERROR(INDEX('Pozisyon Envanteri'!$E$6:$E$105,MATCH($A14,'Pozisyon Envanteri'!$A$6:$A$105,0)),""))</f>
        <v/>
      </c>
      <c r="F14" s="108" t="str">
        <f>IF($A14="","",IFERROR(INDEX('Pozisyon Envanteri'!$F$6:$F$105,MATCH($A14,'Pozisyon Envanteri'!$A$6:$A$105,0)),""))</f>
        <v/>
      </c>
      <c r="G14" s="108" t="str">
        <f>IF($A14="","",IFERROR(INDEX('Pozisyon Envanteri'!$L$6:$L$105,MATCH($A14,'Pozisyon Envanteri'!$A$6:$A$105,0)),""))</f>
        <v/>
      </c>
      <c r="H14" s="108" t="str">
        <f>IF($A14="","",IFERROR(INDEX('Pozisyon Envanteri'!$M$6:$M$105,MATCH($A14,'Pozisyon Envanteri'!$A$6:$A$105,0)),""))</f>
        <v/>
      </c>
      <c r="I14" s="108" t="str">
        <f>IF($A14="","",'Görev ve İş Yükü'!B14)</f>
        <v/>
      </c>
      <c r="J14" s="108" t="str">
        <f>IF($A14="","",'Görev ve İş Yükü'!C14)</f>
        <v/>
      </c>
      <c r="K14" s="108" t="str">
        <f>IF($A14="","",'Görev ve İş Yükü'!F14)</f>
        <v/>
      </c>
      <c r="L14" s="102" t="str">
        <f>IF($A14="","",'Görev ve İş Yükü'!I14)</f>
        <v/>
      </c>
      <c r="M14" s="108" t="str">
        <f>IF($A14="","",'Görev ve İş Yükü'!W14)</f>
        <v/>
      </c>
      <c r="N14" s="101" t="str">
        <f>IF($A14="","",'Görev ve İş Yükü'!Z14)</f>
        <v/>
      </c>
      <c r="O14" s="101" t="str">
        <f>IF($A14="","",'Görev ve İş Yükü'!AA14)</f>
        <v/>
      </c>
      <c r="P14" s="102" t="str">
        <f>IF($A14="","",'Görev ve İş Yükü'!AB14)</f>
        <v/>
      </c>
      <c r="Q14" s="103" t="str">
        <f>IF($A14="","",'Görev ve İş Yükü'!AC14)</f>
        <v/>
      </c>
      <c r="R14" s="108" t="str">
        <f>IF($A14="","",'Görev ve İş Yükü'!N14)</f>
        <v/>
      </c>
      <c r="S14" s="108" t="str">
        <f>IF($A14="","",'Görev ve İş Yükü'!R14)</f>
        <v/>
      </c>
      <c r="T14" s="108" t="str">
        <f>IF($A14="","",'Görev ve İş Yükü'!S14)</f>
        <v/>
      </c>
      <c r="U14" s="123" t="str">
        <f>IF($A14="","",IFERROR(INDEX('İş Değerleme &amp; Kademe'!$N$6:$N$105,MATCH($A14,'İş Değerleme &amp; Kademe'!$A$6:$A$105,0)),""))</f>
        <v/>
      </c>
      <c r="V14" s="108" t="str">
        <f>IF($A14="","",IFERROR(INDEX('İş Değerleme &amp; Kademe'!$O$6:$O$105,MATCH($A14,'İş Değerleme &amp; Kademe'!$A$6:$A$105,0)),""))</f>
        <v/>
      </c>
      <c r="W14" s="123" t="str">
        <f>IF($A14="","",IFERROR(INDEX('Yetenek &amp; Kariyer'!$O$6:$O$105,MATCH($A14,'Yetenek &amp; Kariyer'!$A$6:$A$105,0)),""))</f>
        <v/>
      </c>
      <c r="X14" s="108" t="str">
        <f>IF($A14="","",IFERROR(INDEX('Yetenek &amp; Kariyer'!$P$6:$P$105,MATCH($A14,'Yetenek &amp; Kariyer'!$A$6:$A$105,0)),""))</f>
        <v/>
      </c>
      <c r="Y14" s="108" t="str">
        <f>IF($A14="","",IFERROR(INDEX('Pozisyon Envanteri'!$Q$6:$Q$105,MATCH($A14,'Pozisyon Envanteri'!$A$6:$A$105,0)),""))</f>
        <v/>
      </c>
    </row>
    <row r="15" spans="1:25" x14ac:dyDescent="0.25">
      <c r="A15" s="108" t="str">
        <f>IF('Görev ve İş Yükü'!A15="","",'Görev ve İş Yükü'!A15)</f>
        <v/>
      </c>
      <c r="B15" s="108" t="str">
        <f>IF($A15="","",IFERROR(INDEX('Pozisyon Envanteri'!$B$6:$B$105,MATCH($A15,'Pozisyon Envanteri'!$A$6:$A$105,0)),""))</f>
        <v/>
      </c>
      <c r="C15" s="108" t="str">
        <f>IF($A15="","",IFERROR(INDEX('Pozisyon Envanteri'!$C$6:$C$105,MATCH($A15,'Pozisyon Envanteri'!$A$6:$A$105,0)),""))</f>
        <v/>
      </c>
      <c r="D15" s="108" t="str">
        <f>IF($A15="","",IFERROR(INDEX('Pozisyon Envanteri'!$D$6:$D$105,MATCH($A15,'Pozisyon Envanteri'!$A$6:$A$105,0)),""))</f>
        <v/>
      </c>
      <c r="E15" s="108" t="str">
        <f>IF($A15="","",IFERROR(INDEX('Pozisyon Envanteri'!$E$6:$E$105,MATCH($A15,'Pozisyon Envanteri'!$A$6:$A$105,0)),""))</f>
        <v/>
      </c>
      <c r="F15" s="108" t="str">
        <f>IF($A15="","",IFERROR(INDEX('Pozisyon Envanteri'!$F$6:$F$105,MATCH($A15,'Pozisyon Envanteri'!$A$6:$A$105,0)),""))</f>
        <v/>
      </c>
      <c r="G15" s="108" t="str">
        <f>IF($A15="","",IFERROR(INDEX('Pozisyon Envanteri'!$L$6:$L$105,MATCH($A15,'Pozisyon Envanteri'!$A$6:$A$105,0)),""))</f>
        <v/>
      </c>
      <c r="H15" s="108" t="str">
        <f>IF($A15="","",IFERROR(INDEX('Pozisyon Envanteri'!$M$6:$M$105,MATCH($A15,'Pozisyon Envanteri'!$A$6:$A$105,0)),""))</f>
        <v/>
      </c>
      <c r="I15" s="108" t="str">
        <f>IF($A15="","",'Görev ve İş Yükü'!B15)</f>
        <v/>
      </c>
      <c r="J15" s="108" t="str">
        <f>IF($A15="","",'Görev ve İş Yükü'!C15)</f>
        <v/>
      </c>
      <c r="K15" s="108" t="str">
        <f>IF($A15="","",'Görev ve İş Yükü'!F15)</f>
        <v/>
      </c>
      <c r="L15" s="102" t="str">
        <f>IF($A15="","",'Görev ve İş Yükü'!I15)</f>
        <v/>
      </c>
      <c r="M15" s="108" t="str">
        <f>IF($A15="","",'Görev ve İş Yükü'!W15)</f>
        <v/>
      </c>
      <c r="N15" s="101" t="str">
        <f>IF($A15="","",'Görev ve İş Yükü'!Z15)</f>
        <v/>
      </c>
      <c r="O15" s="101" t="str">
        <f>IF($A15="","",'Görev ve İş Yükü'!AA15)</f>
        <v/>
      </c>
      <c r="P15" s="102" t="str">
        <f>IF($A15="","",'Görev ve İş Yükü'!AB15)</f>
        <v/>
      </c>
      <c r="Q15" s="103" t="str">
        <f>IF($A15="","",'Görev ve İş Yükü'!AC15)</f>
        <v/>
      </c>
      <c r="R15" s="108" t="str">
        <f>IF($A15="","",'Görev ve İş Yükü'!N15)</f>
        <v/>
      </c>
      <c r="S15" s="108" t="str">
        <f>IF($A15="","",'Görev ve İş Yükü'!R15)</f>
        <v/>
      </c>
      <c r="T15" s="108" t="str">
        <f>IF($A15="","",'Görev ve İş Yükü'!S15)</f>
        <v/>
      </c>
      <c r="U15" s="123" t="str">
        <f>IF($A15="","",IFERROR(INDEX('İş Değerleme &amp; Kademe'!$N$6:$N$105,MATCH($A15,'İş Değerleme &amp; Kademe'!$A$6:$A$105,0)),""))</f>
        <v/>
      </c>
      <c r="V15" s="108" t="str">
        <f>IF($A15="","",IFERROR(INDEX('İş Değerleme &amp; Kademe'!$O$6:$O$105,MATCH($A15,'İş Değerleme &amp; Kademe'!$A$6:$A$105,0)),""))</f>
        <v/>
      </c>
      <c r="W15" s="123" t="str">
        <f>IF($A15="","",IFERROR(INDEX('Yetenek &amp; Kariyer'!$O$6:$O$105,MATCH($A15,'Yetenek &amp; Kariyer'!$A$6:$A$105,0)),""))</f>
        <v/>
      </c>
      <c r="X15" s="108" t="str">
        <f>IF($A15="","",IFERROR(INDEX('Yetenek &amp; Kariyer'!$P$6:$P$105,MATCH($A15,'Yetenek &amp; Kariyer'!$A$6:$A$105,0)),""))</f>
        <v/>
      </c>
      <c r="Y15" s="108" t="str">
        <f>IF($A15="","",IFERROR(INDEX('Pozisyon Envanteri'!$Q$6:$Q$105,MATCH($A15,'Pozisyon Envanteri'!$A$6:$A$105,0)),""))</f>
        <v/>
      </c>
    </row>
    <row r="16" spans="1:25" x14ac:dyDescent="0.25">
      <c r="A16" s="108" t="str">
        <f>IF('Görev ve İş Yükü'!A16="","",'Görev ve İş Yükü'!A16)</f>
        <v/>
      </c>
      <c r="B16" s="108" t="str">
        <f>IF($A16="","",IFERROR(INDEX('Pozisyon Envanteri'!$B$6:$B$105,MATCH($A16,'Pozisyon Envanteri'!$A$6:$A$105,0)),""))</f>
        <v/>
      </c>
      <c r="C16" s="108" t="str">
        <f>IF($A16="","",IFERROR(INDEX('Pozisyon Envanteri'!$C$6:$C$105,MATCH($A16,'Pozisyon Envanteri'!$A$6:$A$105,0)),""))</f>
        <v/>
      </c>
      <c r="D16" s="108" t="str">
        <f>IF($A16="","",IFERROR(INDEX('Pozisyon Envanteri'!$D$6:$D$105,MATCH($A16,'Pozisyon Envanteri'!$A$6:$A$105,0)),""))</f>
        <v/>
      </c>
      <c r="E16" s="108" t="str">
        <f>IF($A16="","",IFERROR(INDEX('Pozisyon Envanteri'!$E$6:$E$105,MATCH($A16,'Pozisyon Envanteri'!$A$6:$A$105,0)),""))</f>
        <v/>
      </c>
      <c r="F16" s="108" t="str">
        <f>IF($A16="","",IFERROR(INDEX('Pozisyon Envanteri'!$F$6:$F$105,MATCH($A16,'Pozisyon Envanteri'!$A$6:$A$105,0)),""))</f>
        <v/>
      </c>
      <c r="G16" s="108" t="str">
        <f>IF($A16="","",IFERROR(INDEX('Pozisyon Envanteri'!$L$6:$L$105,MATCH($A16,'Pozisyon Envanteri'!$A$6:$A$105,0)),""))</f>
        <v/>
      </c>
      <c r="H16" s="108" t="str">
        <f>IF($A16="","",IFERROR(INDEX('Pozisyon Envanteri'!$M$6:$M$105,MATCH($A16,'Pozisyon Envanteri'!$A$6:$A$105,0)),""))</f>
        <v/>
      </c>
      <c r="I16" s="108" t="str">
        <f>IF($A16="","",'Görev ve İş Yükü'!B16)</f>
        <v/>
      </c>
      <c r="J16" s="108" t="str">
        <f>IF($A16="","",'Görev ve İş Yükü'!C16)</f>
        <v/>
      </c>
      <c r="K16" s="108" t="str">
        <f>IF($A16="","",'Görev ve İş Yükü'!F16)</f>
        <v/>
      </c>
      <c r="L16" s="102" t="str">
        <f>IF($A16="","",'Görev ve İş Yükü'!I16)</f>
        <v/>
      </c>
      <c r="M16" s="108" t="str">
        <f>IF($A16="","",'Görev ve İş Yükü'!W16)</f>
        <v/>
      </c>
      <c r="N16" s="101" t="str">
        <f>IF($A16="","",'Görev ve İş Yükü'!Z16)</f>
        <v/>
      </c>
      <c r="O16" s="101" t="str">
        <f>IF($A16="","",'Görev ve İş Yükü'!AA16)</f>
        <v/>
      </c>
      <c r="P16" s="102" t="str">
        <f>IF($A16="","",'Görev ve İş Yükü'!AB16)</f>
        <v/>
      </c>
      <c r="Q16" s="103" t="str">
        <f>IF($A16="","",'Görev ve İş Yükü'!AC16)</f>
        <v/>
      </c>
      <c r="R16" s="108" t="str">
        <f>IF($A16="","",'Görev ve İş Yükü'!N16)</f>
        <v/>
      </c>
      <c r="S16" s="108" t="str">
        <f>IF($A16="","",'Görev ve İş Yükü'!R16)</f>
        <v/>
      </c>
      <c r="T16" s="108" t="str">
        <f>IF($A16="","",'Görev ve İş Yükü'!S16)</f>
        <v/>
      </c>
      <c r="U16" s="123" t="str">
        <f>IF($A16="","",IFERROR(INDEX('İş Değerleme &amp; Kademe'!$N$6:$N$105,MATCH($A16,'İş Değerleme &amp; Kademe'!$A$6:$A$105,0)),""))</f>
        <v/>
      </c>
      <c r="V16" s="108" t="str">
        <f>IF($A16="","",IFERROR(INDEX('İş Değerleme &amp; Kademe'!$O$6:$O$105,MATCH($A16,'İş Değerleme &amp; Kademe'!$A$6:$A$105,0)),""))</f>
        <v/>
      </c>
      <c r="W16" s="123" t="str">
        <f>IF($A16="","",IFERROR(INDEX('Yetenek &amp; Kariyer'!$O$6:$O$105,MATCH($A16,'Yetenek &amp; Kariyer'!$A$6:$A$105,0)),""))</f>
        <v/>
      </c>
      <c r="X16" s="108" t="str">
        <f>IF($A16="","",IFERROR(INDEX('Yetenek &amp; Kariyer'!$P$6:$P$105,MATCH($A16,'Yetenek &amp; Kariyer'!$A$6:$A$105,0)),""))</f>
        <v/>
      </c>
      <c r="Y16" s="108" t="str">
        <f>IF($A16="","",IFERROR(INDEX('Pozisyon Envanteri'!$Q$6:$Q$105,MATCH($A16,'Pozisyon Envanteri'!$A$6:$A$105,0)),""))</f>
        <v/>
      </c>
    </row>
    <row r="17" spans="1:25" x14ac:dyDescent="0.25">
      <c r="A17" s="108" t="str">
        <f>IF('Görev ve İş Yükü'!A17="","",'Görev ve İş Yükü'!A17)</f>
        <v/>
      </c>
      <c r="B17" s="108" t="str">
        <f>IF($A17="","",IFERROR(INDEX('Pozisyon Envanteri'!$B$6:$B$105,MATCH($A17,'Pozisyon Envanteri'!$A$6:$A$105,0)),""))</f>
        <v/>
      </c>
      <c r="C17" s="108" t="str">
        <f>IF($A17="","",IFERROR(INDEX('Pozisyon Envanteri'!$C$6:$C$105,MATCH($A17,'Pozisyon Envanteri'!$A$6:$A$105,0)),""))</f>
        <v/>
      </c>
      <c r="D17" s="108" t="str">
        <f>IF($A17="","",IFERROR(INDEX('Pozisyon Envanteri'!$D$6:$D$105,MATCH($A17,'Pozisyon Envanteri'!$A$6:$A$105,0)),""))</f>
        <v/>
      </c>
      <c r="E17" s="108" t="str">
        <f>IF($A17="","",IFERROR(INDEX('Pozisyon Envanteri'!$E$6:$E$105,MATCH($A17,'Pozisyon Envanteri'!$A$6:$A$105,0)),""))</f>
        <v/>
      </c>
      <c r="F17" s="108" t="str">
        <f>IF($A17="","",IFERROR(INDEX('Pozisyon Envanteri'!$F$6:$F$105,MATCH($A17,'Pozisyon Envanteri'!$A$6:$A$105,0)),""))</f>
        <v/>
      </c>
      <c r="G17" s="108" t="str">
        <f>IF($A17="","",IFERROR(INDEX('Pozisyon Envanteri'!$L$6:$L$105,MATCH($A17,'Pozisyon Envanteri'!$A$6:$A$105,0)),""))</f>
        <v/>
      </c>
      <c r="H17" s="108" t="str">
        <f>IF($A17="","",IFERROR(INDEX('Pozisyon Envanteri'!$M$6:$M$105,MATCH($A17,'Pozisyon Envanteri'!$A$6:$A$105,0)),""))</f>
        <v/>
      </c>
      <c r="I17" s="108" t="str">
        <f>IF($A17="","",'Görev ve İş Yükü'!B17)</f>
        <v/>
      </c>
      <c r="J17" s="108" t="str">
        <f>IF($A17="","",'Görev ve İş Yükü'!C17)</f>
        <v/>
      </c>
      <c r="K17" s="108" t="str">
        <f>IF($A17="","",'Görev ve İş Yükü'!F17)</f>
        <v/>
      </c>
      <c r="L17" s="102" t="str">
        <f>IF($A17="","",'Görev ve İş Yükü'!I17)</f>
        <v/>
      </c>
      <c r="M17" s="108" t="str">
        <f>IF($A17="","",'Görev ve İş Yükü'!W17)</f>
        <v/>
      </c>
      <c r="N17" s="101" t="str">
        <f>IF($A17="","",'Görev ve İş Yükü'!Z17)</f>
        <v/>
      </c>
      <c r="O17" s="101" t="str">
        <f>IF($A17="","",'Görev ve İş Yükü'!AA17)</f>
        <v/>
      </c>
      <c r="P17" s="102" t="str">
        <f>IF($A17="","",'Görev ve İş Yükü'!AB17)</f>
        <v/>
      </c>
      <c r="Q17" s="103" t="str">
        <f>IF($A17="","",'Görev ve İş Yükü'!AC17)</f>
        <v/>
      </c>
      <c r="R17" s="108" t="str">
        <f>IF($A17="","",'Görev ve İş Yükü'!N17)</f>
        <v/>
      </c>
      <c r="S17" s="108" t="str">
        <f>IF($A17="","",'Görev ve İş Yükü'!R17)</f>
        <v/>
      </c>
      <c r="T17" s="108" t="str">
        <f>IF($A17="","",'Görev ve İş Yükü'!S17)</f>
        <v/>
      </c>
      <c r="U17" s="123" t="str">
        <f>IF($A17="","",IFERROR(INDEX('İş Değerleme &amp; Kademe'!$N$6:$N$105,MATCH($A17,'İş Değerleme &amp; Kademe'!$A$6:$A$105,0)),""))</f>
        <v/>
      </c>
      <c r="V17" s="108" t="str">
        <f>IF($A17="","",IFERROR(INDEX('İş Değerleme &amp; Kademe'!$O$6:$O$105,MATCH($A17,'İş Değerleme &amp; Kademe'!$A$6:$A$105,0)),""))</f>
        <v/>
      </c>
      <c r="W17" s="123" t="str">
        <f>IF($A17="","",IFERROR(INDEX('Yetenek &amp; Kariyer'!$O$6:$O$105,MATCH($A17,'Yetenek &amp; Kariyer'!$A$6:$A$105,0)),""))</f>
        <v/>
      </c>
      <c r="X17" s="108" t="str">
        <f>IF($A17="","",IFERROR(INDEX('Yetenek &amp; Kariyer'!$P$6:$P$105,MATCH($A17,'Yetenek &amp; Kariyer'!$A$6:$A$105,0)),""))</f>
        <v/>
      </c>
      <c r="Y17" s="108" t="str">
        <f>IF($A17="","",IFERROR(INDEX('Pozisyon Envanteri'!$Q$6:$Q$105,MATCH($A17,'Pozisyon Envanteri'!$A$6:$A$105,0)),""))</f>
        <v/>
      </c>
    </row>
    <row r="18" spans="1:25" x14ac:dyDescent="0.25">
      <c r="A18" s="108" t="str">
        <f>IF('Görev ve İş Yükü'!A18="","",'Görev ve İş Yükü'!A18)</f>
        <v/>
      </c>
      <c r="B18" s="108" t="str">
        <f>IF($A18="","",IFERROR(INDEX('Pozisyon Envanteri'!$B$6:$B$105,MATCH($A18,'Pozisyon Envanteri'!$A$6:$A$105,0)),""))</f>
        <v/>
      </c>
      <c r="C18" s="108" t="str">
        <f>IF($A18="","",IFERROR(INDEX('Pozisyon Envanteri'!$C$6:$C$105,MATCH($A18,'Pozisyon Envanteri'!$A$6:$A$105,0)),""))</f>
        <v/>
      </c>
      <c r="D18" s="108" t="str">
        <f>IF($A18="","",IFERROR(INDEX('Pozisyon Envanteri'!$D$6:$D$105,MATCH($A18,'Pozisyon Envanteri'!$A$6:$A$105,0)),""))</f>
        <v/>
      </c>
      <c r="E18" s="108" t="str">
        <f>IF($A18="","",IFERROR(INDEX('Pozisyon Envanteri'!$E$6:$E$105,MATCH($A18,'Pozisyon Envanteri'!$A$6:$A$105,0)),""))</f>
        <v/>
      </c>
      <c r="F18" s="108" t="str">
        <f>IF($A18="","",IFERROR(INDEX('Pozisyon Envanteri'!$F$6:$F$105,MATCH($A18,'Pozisyon Envanteri'!$A$6:$A$105,0)),""))</f>
        <v/>
      </c>
      <c r="G18" s="108" t="str">
        <f>IF($A18="","",IFERROR(INDEX('Pozisyon Envanteri'!$L$6:$L$105,MATCH($A18,'Pozisyon Envanteri'!$A$6:$A$105,0)),""))</f>
        <v/>
      </c>
      <c r="H18" s="108" t="str">
        <f>IF($A18="","",IFERROR(INDEX('Pozisyon Envanteri'!$M$6:$M$105,MATCH($A18,'Pozisyon Envanteri'!$A$6:$A$105,0)),""))</f>
        <v/>
      </c>
      <c r="I18" s="108" t="str">
        <f>IF($A18="","",'Görev ve İş Yükü'!B18)</f>
        <v/>
      </c>
      <c r="J18" s="108" t="str">
        <f>IF($A18="","",'Görev ve İş Yükü'!C18)</f>
        <v/>
      </c>
      <c r="K18" s="108" t="str">
        <f>IF($A18="","",'Görev ve İş Yükü'!F18)</f>
        <v/>
      </c>
      <c r="L18" s="102" t="str">
        <f>IF($A18="","",'Görev ve İş Yükü'!I18)</f>
        <v/>
      </c>
      <c r="M18" s="108" t="str">
        <f>IF($A18="","",'Görev ve İş Yükü'!W18)</f>
        <v/>
      </c>
      <c r="N18" s="101" t="str">
        <f>IF($A18="","",'Görev ve İş Yükü'!Z18)</f>
        <v/>
      </c>
      <c r="O18" s="101" t="str">
        <f>IF($A18="","",'Görev ve İş Yükü'!AA18)</f>
        <v/>
      </c>
      <c r="P18" s="102" t="str">
        <f>IF($A18="","",'Görev ve İş Yükü'!AB18)</f>
        <v/>
      </c>
      <c r="Q18" s="103" t="str">
        <f>IF($A18="","",'Görev ve İş Yükü'!AC18)</f>
        <v/>
      </c>
      <c r="R18" s="108" t="str">
        <f>IF($A18="","",'Görev ve İş Yükü'!N18)</f>
        <v/>
      </c>
      <c r="S18" s="108" t="str">
        <f>IF($A18="","",'Görev ve İş Yükü'!R18)</f>
        <v/>
      </c>
      <c r="T18" s="108" t="str">
        <f>IF($A18="","",'Görev ve İş Yükü'!S18)</f>
        <v/>
      </c>
      <c r="U18" s="123" t="str">
        <f>IF($A18="","",IFERROR(INDEX('İş Değerleme &amp; Kademe'!$N$6:$N$105,MATCH($A18,'İş Değerleme &amp; Kademe'!$A$6:$A$105,0)),""))</f>
        <v/>
      </c>
      <c r="V18" s="108" t="str">
        <f>IF($A18="","",IFERROR(INDEX('İş Değerleme &amp; Kademe'!$O$6:$O$105,MATCH($A18,'İş Değerleme &amp; Kademe'!$A$6:$A$105,0)),""))</f>
        <v/>
      </c>
      <c r="W18" s="123" t="str">
        <f>IF($A18="","",IFERROR(INDEX('Yetenek &amp; Kariyer'!$O$6:$O$105,MATCH($A18,'Yetenek &amp; Kariyer'!$A$6:$A$105,0)),""))</f>
        <v/>
      </c>
      <c r="X18" s="108" t="str">
        <f>IF($A18="","",IFERROR(INDEX('Yetenek &amp; Kariyer'!$P$6:$P$105,MATCH($A18,'Yetenek &amp; Kariyer'!$A$6:$A$105,0)),""))</f>
        <v/>
      </c>
      <c r="Y18" s="108" t="str">
        <f>IF($A18="","",IFERROR(INDEX('Pozisyon Envanteri'!$Q$6:$Q$105,MATCH($A18,'Pozisyon Envanteri'!$A$6:$A$105,0)),""))</f>
        <v/>
      </c>
    </row>
    <row r="19" spans="1:25" x14ac:dyDescent="0.25">
      <c r="A19" s="108" t="str">
        <f>IF('Görev ve İş Yükü'!A19="","",'Görev ve İş Yükü'!A19)</f>
        <v/>
      </c>
      <c r="B19" s="108" t="str">
        <f>IF($A19="","",IFERROR(INDEX('Pozisyon Envanteri'!$B$6:$B$105,MATCH($A19,'Pozisyon Envanteri'!$A$6:$A$105,0)),""))</f>
        <v/>
      </c>
      <c r="C19" s="108" t="str">
        <f>IF($A19="","",IFERROR(INDEX('Pozisyon Envanteri'!$C$6:$C$105,MATCH($A19,'Pozisyon Envanteri'!$A$6:$A$105,0)),""))</f>
        <v/>
      </c>
      <c r="D19" s="108" t="str">
        <f>IF($A19="","",IFERROR(INDEX('Pozisyon Envanteri'!$D$6:$D$105,MATCH($A19,'Pozisyon Envanteri'!$A$6:$A$105,0)),""))</f>
        <v/>
      </c>
      <c r="E19" s="108" t="str">
        <f>IF($A19="","",IFERROR(INDEX('Pozisyon Envanteri'!$E$6:$E$105,MATCH($A19,'Pozisyon Envanteri'!$A$6:$A$105,0)),""))</f>
        <v/>
      </c>
      <c r="F19" s="108" t="str">
        <f>IF($A19="","",IFERROR(INDEX('Pozisyon Envanteri'!$F$6:$F$105,MATCH($A19,'Pozisyon Envanteri'!$A$6:$A$105,0)),""))</f>
        <v/>
      </c>
      <c r="G19" s="108" t="str">
        <f>IF($A19="","",IFERROR(INDEX('Pozisyon Envanteri'!$L$6:$L$105,MATCH($A19,'Pozisyon Envanteri'!$A$6:$A$105,0)),""))</f>
        <v/>
      </c>
      <c r="H19" s="108" t="str">
        <f>IF($A19="","",IFERROR(INDEX('Pozisyon Envanteri'!$M$6:$M$105,MATCH($A19,'Pozisyon Envanteri'!$A$6:$A$105,0)),""))</f>
        <v/>
      </c>
      <c r="I19" s="108" t="str">
        <f>IF($A19="","",'Görev ve İş Yükü'!B19)</f>
        <v/>
      </c>
      <c r="J19" s="108" t="str">
        <f>IF($A19="","",'Görev ve İş Yükü'!C19)</f>
        <v/>
      </c>
      <c r="K19" s="108" t="str">
        <f>IF($A19="","",'Görev ve İş Yükü'!F19)</f>
        <v/>
      </c>
      <c r="L19" s="102" t="str">
        <f>IF($A19="","",'Görev ve İş Yükü'!I19)</f>
        <v/>
      </c>
      <c r="M19" s="108" t="str">
        <f>IF($A19="","",'Görev ve İş Yükü'!W19)</f>
        <v/>
      </c>
      <c r="N19" s="101" t="str">
        <f>IF($A19="","",'Görev ve İş Yükü'!Z19)</f>
        <v/>
      </c>
      <c r="O19" s="101" t="str">
        <f>IF($A19="","",'Görev ve İş Yükü'!AA19)</f>
        <v/>
      </c>
      <c r="P19" s="102" t="str">
        <f>IF($A19="","",'Görev ve İş Yükü'!AB19)</f>
        <v/>
      </c>
      <c r="Q19" s="103" t="str">
        <f>IF($A19="","",'Görev ve İş Yükü'!AC19)</f>
        <v/>
      </c>
      <c r="R19" s="108" t="str">
        <f>IF($A19="","",'Görev ve İş Yükü'!N19)</f>
        <v/>
      </c>
      <c r="S19" s="108" t="str">
        <f>IF($A19="","",'Görev ve İş Yükü'!R19)</f>
        <v/>
      </c>
      <c r="T19" s="108" t="str">
        <f>IF($A19="","",'Görev ve İş Yükü'!S19)</f>
        <v/>
      </c>
      <c r="U19" s="123" t="str">
        <f>IF($A19="","",IFERROR(INDEX('İş Değerleme &amp; Kademe'!$N$6:$N$105,MATCH($A19,'İş Değerleme &amp; Kademe'!$A$6:$A$105,0)),""))</f>
        <v/>
      </c>
      <c r="V19" s="108" t="str">
        <f>IF($A19="","",IFERROR(INDEX('İş Değerleme &amp; Kademe'!$O$6:$O$105,MATCH($A19,'İş Değerleme &amp; Kademe'!$A$6:$A$105,0)),""))</f>
        <v/>
      </c>
      <c r="W19" s="123" t="str">
        <f>IF($A19="","",IFERROR(INDEX('Yetenek &amp; Kariyer'!$O$6:$O$105,MATCH($A19,'Yetenek &amp; Kariyer'!$A$6:$A$105,0)),""))</f>
        <v/>
      </c>
      <c r="X19" s="108" t="str">
        <f>IF($A19="","",IFERROR(INDEX('Yetenek &amp; Kariyer'!$P$6:$P$105,MATCH($A19,'Yetenek &amp; Kariyer'!$A$6:$A$105,0)),""))</f>
        <v/>
      </c>
      <c r="Y19" s="108" t="str">
        <f>IF($A19="","",IFERROR(INDEX('Pozisyon Envanteri'!$Q$6:$Q$105,MATCH($A19,'Pozisyon Envanteri'!$A$6:$A$105,0)),""))</f>
        <v/>
      </c>
    </row>
    <row r="20" spans="1:25" x14ac:dyDescent="0.25">
      <c r="A20" s="108" t="str">
        <f>IF('Görev ve İş Yükü'!A20="","",'Görev ve İş Yükü'!A20)</f>
        <v/>
      </c>
      <c r="B20" s="108" t="str">
        <f>IF($A20="","",IFERROR(INDEX('Pozisyon Envanteri'!$B$6:$B$105,MATCH($A20,'Pozisyon Envanteri'!$A$6:$A$105,0)),""))</f>
        <v/>
      </c>
      <c r="C20" s="108" t="str">
        <f>IF($A20="","",IFERROR(INDEX('Pozisyon Envanteri'!$C$6:$C$105,MATCH($A20,'Pozisyon Envanteri'!$A$6:$A$105,0)),""))</f>
        <v/>
      </c>
      <c r="D20" s="108" t="str">
        <f>IF($A20="","",IFERROR(INDEX('Pozisyon Envanteri'!$D$6:$D$105,MATCH($A20,'Pozisyon Envanteri'!$A$6:$A$105,0)),""))</f>
        <v/>
      </c>
      <c r="E20" s="108" t="str">
        <f>IF($A20="","",IFERROR(INDEX('Pozisyon Envanteri'!$E$6:$E$105,MATCH($A20,'Pozisyon Envanteri'!$A$6:$A$105,0)),""))</f>
        <v/>
      </c>
      <c r="F20" s="108" t="str">
        <f>IF($A20="","",IFERROR(INDEX('Pozisyon Envanteri'!$F$6:$F$105,MATCH($A20,'Pozisyon Envanteri'!$A$6:$A$105,0)),""))</f>
        <v/>
      </c>
      <c r="G20" s="108" t="str">
        <f>IF($A20="","",IFERROR(INDEX('Pozisyon Envanteri'!$L$6:$L$105,MATCH($A20,'Pozisyon Envanteri'!$A$6:$A$105,0)),""))</f>
        <v/>
      </c>
      <c r="H20" s="108" t="str">
        <f>IF($A20="","",IFERROR(INDEX('Pozisyon Envanteri'!$M$6:$M$105,MATCH($A20,'Pozisyon Envanteri'!$A$6:$A$105,0)),""))</f>
        <v/>
      </c>
      <c r="I20" s="108" t="str">
        <f>IF($A20="","",'Görev ve İş Yükü'!B20)</f>
        <v/>
      </c>
      <c r="J20" s="108" t="str">
        <f>IF($A20="","",'Görev ve İş Yükü'!C20)</f>
        <v/>
      </c>
      <c r="K20" s="108" t="str">
        <f>IF($A20="","",'Görev ve İş Yükü'!F20)</f>
        <v/>
      </c>
      <c r="L20" s="102" t="str">
        <f>IF($A20="","",'Görev ve İş Yükü'!I20)</f>
        <v/>
      </c>
      <c r="M20" s="108" t="str">
        <f>IF($A20="","",'Görev ve İş Yükü'!W20)</f>
        <v/>
      </c>
      <c r="N20" s="101" t="str">
        <f>IF($A20="","",'Görev ve İş Yükü'!Z20)</f>
        <v/>
      </c>
      <c r="O20" s="101" t="str">
        <f>IF($A20="","",'Görev ve İş Yükü'!AA20)</f>
        <v/>
      </c>
      <c r="P20" s="102" t="str">
        <f>IF($A20="","",'Görev ve İş Yükü'!AB20)</f>
        <v/>
      </c>
      <c r="Q20" s="103" t="str">
        <f>IF($A20="","",'Görev ve İş Yükü'!AC20)</f>
        <v/>
      </c>
      <c r="R20" s="108" t="str">
        <f>IF($A20="","",'Görev ve İş Yükü'!N20)</f>
        <v/>
      </c>
      <c r="S20" s="108" t="str">
        <f>IF($A20="","",'Görev ve İş Yükü'!R20)</f>
        <v/>
      </c>
      <c r="T20" s="108" t="str">
        <f>IF($A20="","",'Görev ve İş Yükü'!S20)</f>
        <v/>
      </c>
      <c r="U20" s="123" t="str">
        <f>IF($A20="","",IFERROR(INDEX('İş Değerleme &amp; Kademe'!$N$6:$N$105,MATCH($A20,'İş Değerleme &amp; Kademe'!$A$6:$A$105,0)),""))</f>
        <v/>
      </c>
      <c r="V20" s="108" t="str">
        <f>IF($A20="","",IFERROR(INDEX('İş Değerleme &amp; Kademe'!$O$6:$O$105,MATCH($A20,'İş Değerleme &amp; Kademe'!$A$6:$A$105,0)),""))</f>
        <v/>
      </c>
      <c r="W20" s="123" t="str">
        <f>IF($A20="","",IFERROR(INDEX('Yetenek &amp; Kariyer'!$O$6:$O$105,MATCH($A20,'Yetenek &amp; Kariyer'!$A$6:$A$105,0)),""))</f>
        <v/>
      </c>
      <c r="X20" s="108" t="str">
        <f>IF($A20="","",IFERROR(INDEX('Yetenek &amp; Kariyer'!$P$6:$P$105,MATCH($A20,'Yetenek &amp; Kariyer'!$A$6:$A$105,0)),""))</f>
        <v/>
      </c>
      <c r="Y20" s="108" t="str">
        <f>IF($A20="","",IFERROR(INDEX('Pozisyon Envanteri'!$Q$6:$Q$105,MATCH($A20,'Pozisyon Envanteri'!$A$6:$A$105,0)),""))</f>
        <v/>
      </c>
    </row>
    <row r="21" spans="1:25" x14ac:dyDescent="0.25">
      <c r="A21" s="108" t="str">
        <f>IF('Görev ve İş Yükü'!A21="","",'Görev ve İş Yükü'!A21)</f>
        <v/>
      </c>
      <c r="B21" s="108" t="str">
        <f>IF($A21="","",IFERROR(INDEX('Pozisyon Envanteri'!$B$6:$B$105,MATCH($A21,'Pozisyon Envanteri'!$A$6:$A$105,0)),""))</f>
        <v/>
      </c>
      <c r="C21" s="108" t="str">
        <f>IF($A21="","",IFERROR(INDEX('Pozisyon Envanteri'!$C$6:$C$105,MATCH($A21,'Pozisyon Envanteri'!$A$6:$A$105,0)),""))</f>
        <v/>
      </c>
      <c r="D21" s="108" t="str">
        <f>IF($A21="","",IFERROR(INDEX('Pozisyon Envanteri'!$D$6:$D$105,MATCH($A21,'Pozisyon Envanteri'!$A$6:$A$105,0)),""))</f>
        <v/>
      </c>
      <c r="E21" s="108" t="str">
        <f>IF($A21="","",IFERROR(INDEX('Pozisyon Envanteri'!$E$6:$E$105,MATCH($A21,'Pozisyon Envanteri'!$A$6:$A$105,0)),""))</f>
        <v/>
      </c>
      <c r="F21" s="108" t="str">
        <f>IF($A21="","",IFERROR(INDEX('Pozisyon Envanteri'!$F$6:$F$105,MATCH($A21,'Pozisyon Envanteri'!$A$6:$A$105,0)),""))</f>
        <v/>
      </c>
      <c r="G21" s="108" t="str">
        <f>IF($A21="","",IFERROR(INDEX('Pozisyon Envanteri'!$L$6:$L$105,MATCH($A21,'Pozisyon Envanteri'!$A$6:$A$105,0)),""))</f>
        <v/>
      </c>
      <c r="H21" s="108" t="str">
        <f>IF($A21="","",IFERROR(INDEX('Pozisyon Envanteri'!$M$6:$M$105,MATCH($A21,'Pozisyon Envanteri'!$A$6:$A$105,0)),""))</f>
        <v/>
      </c>
      <c r="I21" s="108" t="str">
        <f>IF($A21="","",'Görev ve İş Yükü'!B21)</f>
        <v/>
      </c>
      <c r="J21" s="108" t="str">
        <f>IF($A21="","",'Görev ve İş Yükü'!C21)</f>
        <v/>
      </c>
      <c r="K21" s="108" t="str">
        <f>IF($A21="","",'Görev ve İş Yükü'!F21)</f>
        <v/>
      </c>
      <c r="L21" s="102" t="str">
        <f>IF($A21="","",'Görev ve İş Yükü'!I21)</f>
        <v/>
      </c>
      <c r="M21" s="108" t="str">
        <f>IF($A21="","",'Görev ve İş Yükü'!W21)</f>
        <v/>
      </c>
      <c r="N21" s="101" t="str">
        <f>IF($A21="","",'Görev ve İş Yükü'!Z21)</f>
        <v/>
      </c>
      <c r="O21" s="101" t="str">
        <f>IF($A21="","",'Görev ve İş Yükü'!AA21)</f>
        <v/>
      </c>
      <c r="P21" s="102" t="str">
        <f>IF($A21="","",'Görev ve İş Yükü'!AB21)</f>
        <v/>
      </c>
      <c r="Q21" s="103" t="str">
        <f>IF($A21="","",'Görev ve İş Yükü'!AC21)</f>
        <v/>
      </c>
      <c r="R21" s="108" t="str">
        <f>IF($A21="","",'Görev ve İş Yükü'!N21)</f>
        <v/>
      </c>
      <c r="S21" s="108" t="str">
        <f>IF($A21="","",'Görev ve İş Yükü'!R21)</f>
        <v/>
      </c>
      <c r="T21" s="108" t="str">
        <f>IF($A21="","",'Görev ve İş Yükü'!S21)</f>
        <v/>
      </c>
      <c r="U21" s="123" t="str">
        <f>IF($A21="","",IFERROR(INDEX('İş Değerleme &amp; Kademe'!$N$6:$N$105,MATCH($A21,'İş Değerleme &amp; Kademe'!$A$6:$A$105,0)),""))</f>
        <v/>
      </c>
      <c r="V21" s="108" t="str">
        <f>IF($A21="","",IFERROR(INDEX('İş Değerleme &amp; Kademe'!$O$6:$O$105,MATCH($A21,'İş Değerleme &amp; Kademe'!$A$6:$A$105,0)),""))</f>
        <v/>
      </c>
      <c r="W21" s="123" t="str">
        <f>IF($A21="","",IFERROR(INDEX('Yetenek &amp; Kariyer'!$O$6:$O$105,MATCH($A21,'Yetenek &amp; Kariyer'!$A$6:$A$105,0)),""))</f>
        <v/>
      </c>
      <c r="X21" s="108" t="str">
        <f>IF($A21="","",IFERROR(INDEX('Yetenek &amp; Kariyer'!$P$6:$P$105,MATCH($A21,'Yetenek &amp; Kariyer'!$A$6:$A$105,0)),""))</f>
        <v/>
      </c>
      <c r="Y21" s="108" t="str">
        <f>IF($A21="","",IFERROR(INDEX('Pozisyon Envanteri'!$Q$6:$Q$105,MATCH($A21,'Pozisyon Envanteri'!$A$6:$A$105,0)),""))</f>
        <v/>
      </c>
    </row>
    <row r="22" spans="1:25" x14ac:dyDescent="0.25">
      <c r="A22" s="108" t="str">
        <f>IF('Görev ve İş Yükü'!A22="","",'Görev ve İş Yükü'!A22)</f>
        <v/>
      </c>
      <c r="B22" s="108" t="str">
        <f>IF($A22="","",IFERROR(INDEX('Pozisyon Envanteri'!$B$6:$B$105,MATCH($A22,'Pozisyon Envanteri'!$A$6:$A$105,0)),""))</f>
        <v/>
      </c>
      <c r="C22" s="108" t="str">
        <f>IF($A22="","",IFERROR(INDEX('Pozisyon Envanteri'!$C$6:$C$105,MATCH($A22,'Pozisyon Envanteri'!$A$6:$A$105,0)),""))</f>
        <v/>
      </c>
      <c r="D22" s="108" t="str">
        <f>IF($A22="","",IFERROR(INDEX('Pozisyon Envanteri'!$D$6:$D$105,MATCH($A22,'Pozisyon Envanteri'!$A$6:$A$105,0)),""))</f>
        <v/>
      </c>
      <c r="E22" s="108" t="str">
        <f>IF($A22="","",IFERROR(INDEX('Pozisyon Envanteri'!$E$6:$E$105,MATCH($A22,'Pozisyon Envanteri'!$A$6:$A$105,0)),""))</f>
        <v/>
      </c>
      <c r="F22" s="108" t="str">
        <f>IF($A22="","",IFERROR(INDEX('Pozisyon Envanteri'!$F$6:$F$105,MATCH($A22,'Pozisyon Envanteri'!$A$6:$A$105,0)),""))</f>
        <v/>
      </c>
      <c r="G22" s="108" t="str">
        <f>IF($A22="","",IFERROR(INDEX('Pozisyon Envanteri'!$L$6:$L$105,MATCH($A22,'Pozisyon Envanteri'!$A$6:$A$105,0)),""))</f>
        <v/>
      </c>
      <c r="H22" s="108" t="str">
        <f>IF($A22="","",IFERROR(INDEX('Pozisyon Envanteri'!$M$6:$M$105,MATCH($A22,'Pozisyon Envanteri'!$A$6:$A$105,0)),""))</f>
        <v/>
      </c>
      <c r="I22" s="108" t="str">
        <f>IF($A22="","",'Görev ve İş Yükü'!B22)</f>
        <v/>
      </c>
      <c r="J22" s="108" t="str">
        <f>IF($A22="","",'Görev ve İş Yükü'!C22)</f>
        <v/>
      </c>
      <c r="K22" s="108" t="str">
        <f>IF($A22="","",'Görev ve İş Yükü'!F22)</f>
        <v/>
      </c>
      <c r="L22" s="102" t="str">
        <f>IF($A22="","",'Görev ve İş Yükü'!I22)</f>
        <v/>
      </c>
      <c r="M22" s="108" t="str">
        <f>IF($A22="","",'Görev ve İş Yükü'!W22)</f>
        <v/>
      </c>
      <c r="N22" s="101" t="str">
        <f>IF($A22="","",'Görev ve İş Yükü'!Z22)</f>
        <v/>
      </c>
      <c r="O22" s="101" t="str">
        <f>IF($A22="","",'Görev ve İş Yükü'!AA22)</f>
        <v/>
      </c>
      <c r="P22" s="102" t="str">
        <f>IF($A22="","",'Görev ve İş Yükü'!AB22)</f>
        <v/>
      </c>
      <c r="Q22" s="103" t="str">
        <f>IF($A22="","",'Görev ve İş Yükü'!AC22)</f>
        <v/>
      </c>
      <c r="R22" s="108" t="str">
        <f>IF($A22="","",'Görev ve İş Yükü'!N22)</f>
        <v/>
      </c>
      <c r="S22" s="108" t="str">
        <f>IF($A22="","",'Görev ve İş Yükü'!R22)</f>
        <v/>
      </c>
      <c r="T22" s="108" t="str">
        <f>IF($A22="","",'Görev ve İş Yükü'!S22)</f>
        <v/>
      </c>
      <c r="U22" s="123" t="str">
        <f>IF($A22="","",IFERROR(INDEX('İş Değerleme &amp; Kademe'!$N$6:$N$105,MATCH($A22,'İş Değerleme &amp; Kademe'!$A$6:$A$105,0)),""))</f>
        <v/>
      </c>
      <c r="V22" s="108" t="str">
        <f>IF($A22="","",IFERROR(INDEX('İş Değerleme &amp; Kademe'!$O$6:$O$105,MATCH($A22,'İş Değerleme &amp; Kademe'!$A$6:$A$105,0)),""))</f>
        <v/>
      </c>
      <c r="W22" s="123" t="str">
        <f>IF($A22="","",IFERROR(INDEX('Yetenek &amp; Kariyer'!$O$6:$O$105,MATCH($A22,'Yetenek &amp; Kariyer'!$A$6:$A$105,0)),""))</f>
        <v/>
      </c>
      <c r="X22" s="108" t="str">
        <f>IF($A22="","",IFERROR(INDEX('Yetenek &amp; Kariyer'!$P$6:$P$105,MATCH($A22,'Yetenek &amp; Kariyer'!$A$6:$A$105,0)),""))</f>
        <v/>
      </c>
      <c r="Y22" s="108" t="str">
        <f>IF($A22="","",IFERROR(INDEX('Pozisyon Envanteri'!$Q$6:$Q$105,MATCH($A22,'Pozisyon Envanteri'!$A$6:$A$105,0)),""))</f>
        <v/>
      </c>
    </row>
    <row r="23" spans="1:25" x14ac:dyDescent="0.25">
      <c r="A23" s="108" t="str">
        <f>IF('Görev ve İş Yükü'!A23="","",'Görev ve İş Yükü'!A23)</f>
        <v/>
      </c>
      <c r="B23" s="108" t="str">
        <f>IF($A23="","",IFERROR(INDEX('Pozisyon Envanteri'!$B$6:$B$105,MATCH($A23,'Pozisyon Envanteri'!$A$6:$A$105,0)),""))</f>
        <v/>
      </c>
      <c r="C23" s="108" t="str">
        <f>IF($A23="","",IFERROR(INDEX('Pozisyon Envanteri'!$C$6:$C$105,MATCH($A23,'Pozisyon Envanteri'!$A$6:$A$105,0)),""))</f>
        <v/>
      </c>
      <c r="D23" s="108" t="str">
        <f>IF($A23="","",IFERROR(INDEX('Pozisyon Envanteri'!$D$6:$D$105,MATCH($A23,'Pozisyon Envanteri'!$A$6:$A$105,0)),""))</f>
        <v/>
      </c>
      <c r="E23" s="108" t="str">
        <f>IF($A23="","",IFERROR(INDEX('Pozisyon Envanteri'!$E$6:$E$105,MATCH($A23,'Pozisyon Envanteri'!$A$6:$A$105,0)),""))</f>
        <v/>
      </c>
      <c r="F23" s="108" t="str">
        <f>IF($A23="","",IFERROR(INDEX('Pozisyon Envanteri'!$F$6:$F$105,MATCH($A23,'Pozisyon Envanteri'!$A$6:$A$105,0)),""))</f>
        <v/>
      </c>
      <c r="G23" s="108" t="str">
        <f>IF($A23="","",IFERROR(INDEX('Pozisyon Envanteri'!$L$6:$L$105,MATCH($A23,'Pozisyon Envanteri'!$A$6:$A$105,0)),""))</f>
        <v/>
      </c>
      <c r="H23" s="108" t="str">
        <f>IF($A23="","",IFERROR(INDEX('Pozisyon Envanteri'!$M$6:$M$105,MATCH($A23,'Pozisyon Envanteri'!$A$6:$A$105,0)),""))</f>
        <v/>
      </c>
      <c r="I23" s="108" t="str">
        <f>IF($A23="","",'Görev ve İş Yükü'!B23)</f>
        <v/>
      </c>
      <c r="J23" s="108" t="str">
        <f>IF($A23="","",'Görev ve İş Yükü'!C23)</f>
        <v/>
      </c>
      <c r="K23" s="108" t="str">
        <f>IF($A23="","",'Görev ve İş Yükü'!F23)</f>
        <v/>
      </c>
      <c r="L23" s="102" t="str">
        <f>IF($A23="","",'Görev ve İş Yükü'!I23)</f>
        <v/>
      </c>
      <c r="M23" s="108" t="str">
        <f>IF($A23="","",'Görev ve İş Yükü'!W23)</f>
        <v/>
      </c>
      <c r="N23" s="101" t="str">
        <f>IF($A23="","",'Görev ve İş Yükü'!Z23)</f>
        <v/>
      </c>
      <c r="O23" s="101" t="str">
        <f>IF($A23="","",'Görev ve İş Yükü'!AA23)</f>
        <v/>
      </c>
      <c r="P23" s="102" t="str">
        <f>IF($A23="","",'Görev ve İş Yükü'!AB23)</f>
        <v/>
      </c>
      <c r="Q23" s="103" t="str">
        <f>IF($A23="","",'Görev ve İş Yükü'!AC23)</f>
        <v/>
      </c>
      <c r="R23" s="108" t="str">
        <f>IF($A23="","",'Görev ve İş Yükü'!N23)</f>
        <v/>
      </c>
      <c r="S23" s="108" t="str">
        <f>IF($A23="","",'Görev ve İş Yükü'!R23)</f>
        <v/>
      </c>
      <c r="T23" s="108" t="str">
        <f>IF($A23="","",'Görev ve İş Yükü'!S23)</f>
        <v/>
      </c>
      <c r="U23" s="123" t="str">
        <f>IF($A23="","",IFERROR(INDEX('İş Değerleme &amp; Kademe'!$N$6:$N$105,MATCH($A23,'İş Değerleme &amp; Kademe'!$A$6:$A$105,0)),""))</f>
        <v/>
      </c>
      <c r="V23" s="108" t="str">
        <f>IF($A23="","",IFERROR(INDEX('İş Değerleme &amp; Kademe'!$O$6:$O$105,MATCH($A23,'İş Değerleme &amp; Kademe'!$A$6:$A$105,0)),""))</f>
        <v/>
      </c>
      <c r="W23" s="123" t="str">
        <f>IF($A23="","",IFERROR(INDEX('Yetenek &amp; Kariyer'!$O$6:$O$105,MATCH($A23,'Yetenek &amp; Kariyer'!$A$6:$A$105,0)),""))</f>
        <v/>
      </c>
      <c r="X23" s="108" t="str">
        <f>IF($A23="","",IFERROR(INDEX('Yetenek &amp; Kariyer'!$P$6:$P$105,MATCH($A23,'Yetenek &amp; Kariyer'!$A$6:$A$105,0)),""))</f>
        <v/>
      </c>
      <c r="Y23" s="108" t="str">
        <f>IF($A23="","",IFERROR(INDEX('Pozisyon Envanteri'!$Q$6:$Q$105,MATCH($A23,'Pozisyon Envanteri'!$A$6:$A$105,0)),""))</f>
        <v/>
      </c>
    </row>
    <row r="24" spans="1:25" x14ac:dyDescent="0.25">
      <c r="A24" s="108" t="str">
        <f>IF('Görev ve İş Yükü'!A24="","",'Görev ve İş Yükü'!A24)</f>
        <v/>
      </c>
      <c r="B24" s="108" t="str">
        <f>IF($A24="","",IFERROR(INDEX('Pozisyon Envanteri'!$B$6:$B$105,MATCH($A24,'Pozisyon Envanteri'!$A$6:$A$105,0)),""))</f>
        <v/>
      </c>
      <c r="C24" s="108" t="str">
        <f>IF($A24="","",IFERROR(INDEX('Pozisyon Envanteri'!$C$6:$C$105,MATCH($A24,'Pozisyon Envanteri'!$A$6:$A$105,0)),""))</f>
        <v/>
      </c>
      <c r="D24" s="108" t="str">
        <f>IF($A24="","",IFERROR(INDEX('Pozisyon Envanteri'!$D$6:$D$105,MATCH($A24,'Pozisyon Envanteri'!$A$6:$A$105,0)),""))</f>
        <v/>
      </c>
      <c r="E24" s="108" t="str">
        <f>IF($A24="","",IFERROR(INDEX('Pozisyon Envanteri'!$E$6:$E$105,MATCH($A24,'Pozisyon Envanteri'!$A$6:$A$105,0)),""))</f>
        <v/>
      </c>
      <c r="F24" s="108" t="str">
        <f>IF($A24="","",IFERROR(INDEX('Pozisyon Envanteri'!$F$6:$F$105,MATCH($A24,'Pozisyon Envanteri'!$A$6:$A$105,0)),""))</f>
        <v/>
      </c>
      <c r="G24" s="108" t="str">
        <f>IF($A24="","",IFERROR(INDEX('Pozisyon Envanteri'!$L$6:$L$105,MATCH($A24,'Pozisyon Envanteri'!$A$6:$A$105,0)),""))</f>
        <v/>
      </c>
      <c r="H24" s="108" t="str">
        <f>IF($A24="","",IFERROR(INDEX('Pozisyon Envanteri'!$M$6:$M$105,MATCH($A24,'Pozisyon Envanteri'!$A$6:$A$105,0)),""))</f>
        <v/>
      </c>
      <c r="I24" s="108" t="str">
        <f>IF($A24="","",'Görev ve İş Yükü'!B24)</f>
        <v/>
      </c>
      <c r="J24" s="108" t="str">
        <f>IF($A24="","",'Görev ve İş Yükü'!C24)</f>
        <v/>
      </c>
      <c r="K24" s="108" t="str">
        <f>IF($A24="","",'Görev ve İş Yükü'!F24)</f>
        <v/>
      </c>
      <c r="L24" s="102" t="str">
        <f>IF($A24="","",'Görev ve İş Yükü'!I24)</f>
        <v/>
      </c>
      <c r="M24" s="108" t="str">
        <f>IF($A24="","",'Görev ve İş Yükü'!W24)</f>
        <v/>
      </c>
      <c r="N24" s="101" t="str">
        <f>IF($A24="","",'Görev ve İş Yükü'!Z24)</f>
        <v/>
      </c>
      <c r="O24" s="101" t="str">
        <f>IF($A24="","",'Görev ve İş Yükü'!AA24)</f>
        <v/>
      </c>
      <c r="P24" s="102" t="str">
        <f>IF($A24="","",'Görev ve İş Yükü'!AB24)</f>
        <v/>
      </c>
      <c r="Q24" s="103" t="str">
        <f>IF($A24="","",'Görev ve İş Yükü'!AC24)</f>
        <v/>
      </c>
      <c r="R24" s="108" t="str">
        <f>IF($A24="","",'Görev ve İş Yükü'!N24)</f>
        <v/>
      </c>
      <c r="S24" s="108" t="str">
        <f>IF($A24="","",'Görev ve İş Yükü'!R24)</f>
        <v/>
      </c>
      <c r="T24" s="108" t="str">
        <f>IF($A24="","",'Görev ve İş Yükü'!S24)</f>
        <v/>
      </c>
      <c r="U24" s="123" t="str">
        <f>IF($A24="","",IFERROR(INDEX('İş Değerleme &amp; Kademe'!$N$6:$N$105,MATCH($A24,'İş Değerleme &amp; Kademe'!$A$6:$A$105,0)),""))</f>
        <v/>
      </c>
      <c r="V24" s="108" t="str">
        <f>IF($A24="","",IFERROR(INDEX('İş Değerleme &amp; Kademe'!$O$6:$O$105,MATCH($A24,'İş Değerleme &amp; Kademe'!$A$6:$A$105,0)),""))</f>
        <v/>
      </c>
      <c r="W24" s="123" t="str">
        <f>IF($A24="","",IFERROR(INDEX('Yetenek &amp; Kariyer'!$O$6:$O$105,MATCH($A24,'Yetenek &amp; Kariyer'!$A$6:$A$105,0)),""))</f>
        <v/>
      </c>
      <c r="X24" s="108" t="str">
        <f>IF($A24="","",IFERROR(INDEX('Yetenek &amp; Kariyer'!$P$6:$P$105,MATCH($A24,'Yetenek &amp; Kariyer'!$A$6:$A$105,0)),""))</f>
        <v/>
      </c>
      <c r="Y24" s="108" t="str">
        <f>IF($A24="","",IFERROR(INDEX('Pozisyon Envanteri'!$Q$6:$Q$105,MATCH($A24,'Pozisyon Envanteri'!$A$6:$A$105,0)),""))</f>
        <v/>
      </c>
    </row>
    <row r="25" spans="1:25" x14ac:dyDescent="0.25">
      <c r="A25" s="108" t="str">
        <f>IF('Görev ve İş Yükü'!A25="","",'Görev ve İş Yükü'!A25)</f>
        <v/>
      </c>
      <c r="B25" s="108" t="str">
        <f>IF($A25="","",IFERROR(INDEX('Pozisyon Envanteri'!$B$6:$B$105,MATCH($A25,'Pozisyon Envanteri'!$A$6:$A$105,0)),""))</f>
        <v/>
      </c>
      <c r="C25" s="108" t="str">
        <f>IF($A25="","",IFERROR(INDEX('Pozisyon Envanteri'!$C$6:$C$105,MATCH($A25,'Pozisyon Envanteri'!$A$6:$A$105,0)),""))</f>
        <v/>
      </c>
      <c r="D25" s="108" t="str">
        <f>IF($A25="","",IFERROR(INDEX('Pozisyon Envanteri'!$D$6:$D$105,MATCH($A25,'Pozisyon Envanteri'!$A$6:$A$105,0)),""))</f>
        <v/>
      </c>
      <c r="E25" s="108" t="str">
        <f>IF($A25="","",IFERROR(INDEX('Pozisyon Envanteri'!$E$6:$E$105,MATCH($A25,'Pozisyon Envanteri'!$A$6:$A$105,0)),""))</f>
        <v/>
      </c>
      <c r="F25" s="108" t="str">
        <f>IF($A25="","",IFERROR(INDEX('Pozisyon Envanteri'!$F$6:$F$105,MATCH($A25,'Pozisyon Envanteri'!$A$6:$A$105,0)),""))</f>
        <v/>
      </c>
      <c r="G25" s="108" t="str">
        <f>IF($A25="","",IFERROR(INDEX('Pozisyon Envanteri'!$L$6:$L$105,MATCH($A25,'Pozisyon Envanteri'!$A$6:$A$105,0)),""))</f>
        <v/>
      </c>
      <c r="H25" s="108" t="str">
        <f>IF($A25="","",IFERROR(INDEX('Pozisyon Envanteri'!$M$6:$M$105,MATCH($A25,'Pozisyon Envanteri'!$A$6:$A$105,0)),""))</f>
        <v/>
      </c>
      <c r="I25" s="108" t="str">
        <f>IF($A25="","",'Görev ve İş Yükü'!B25)</f>
        <v/>
      </c>
      <c r="J25" s="108" t="str">
        <f>IF($A25="","",'Görev ve İş Yükü'!C25)</f>
        <v/>
      </c>
      <c r="K25" s="108" t="str">
        <f>IF($A25="","",'Görev ve İş Yükü'!F25)</f>
        <v/>
      </c>
      <c r="L25" s="102" t="str">
        <f>IF($A25="","",'Görev ve İş Yükü'!I25)</f>
        <v/>
      </c>
      <c r="M25" s="108" t="str">
        <f>IF($A25="","",'Görev ve İş Yükü'!W25)</f>
        <v/>
      </c>
      <c r="N25" s="101" t="str">
        <f>IF($A25="","",'Görev ve İş Yükü'!Z25)</f>
        <v/>
      </c>
      <c r="O25" s="101" t="str">
        <f>IF($A25="","",'Görev ve İş Yükü'!AA25)</f>
        <v/>
      </c>
      <c r="P25" s="102" t="str">
        <f>IF($A25="","",'Görev ve İş Yükü'!AB25)</f>
        <v/>
      </c>
      <c r="Q25" s="103" t="str">
        <f>IF($A25="","",'Görev ve İş Yükü'!AC25)</f>
        <v/>
      </c>
      <c r="R25" s="108" t="str">
        <f>IF($A25="","",'Görev ve İş Yükü'!N25)</f>
        <v/>
      </c>
      <c r="S25" s="108" t="str">
        <f>IF($A25="","",'Görev ve İş Yükü'!R25)</f>
        <v/>
      </c>
      <c r="T25" s="108" t="str">
        <f>IF($A25="","",'Görev ve İş Yükü'!S25)</f>
        <v/>
      </c>
      <c r="U25" s="123" t="str">
        <f>IF($A25="","",IFERROR(INDEX('İş Değerleme &amp; Kademe'!$N$6:$N$105,MATCH($A25,'İş Değerleme &amp; Kademe'!$A$6:$A$105,0)),""))</f>
        <v/>
      </c>
      <c r="V25" s="108" t="str">
        <f>IF($A25="","",IFERROR(INDEX('İş Değerleme &amp; Kademe'!$O$6:$O$105,MATCH($A25,'İş Değerleme &amp; Kademe'!$A$6:$A$105,0)),""))</f>
        <v/>
      </c>
      <c r="W25" s="123" t="str">
        <f>IF($A25="","",IFERROR(INDEX('Yetenek &amp; Kariyer'!$O$6:$O$105,MATCH($A25,'Yetenek &amp; Kariyer'!$A$6:$A$105,0)),""))</f>
        <v/>
      </c>
      <c r="X25" s="108" t="str">
        <f>IF($A25="","",IFERROR(INDEX('Yetenek &amp; Kariyer'!$P$6:$P$105,MATCH($A25,'Yetenek &amp; Kariyer'!$A$6:$A$105,0)),""))</f>
        <v/>
      </c>
      <c r="Y25" s="108" t="str">
        <f>IF($A25="","",IFERROR(INDEX('Pozisyon Envanteri'!$Q$6:$Q$105,MATCH($A25,'Pozisyon Envanteri'!$A$6:$A$105,0)),""))</f>
        <v/>
      </c>
    </row>
    <row r="26" spans="1:25" x14ac:dyDescent="0.25">
      <c r="A26" s="108" t="str">
        <f>IF('Görev ve İş Yükü'!A26="","",'Görev ve İş Yükü'!A26)</f>
        <v/>
      </c>
      <c r="B26" s="108" t="str">
        <f>IF($A26="","",IFERROR(INDEX('Pozisyon Envanteri'!$B$6:$B$105,MATCH($A26,'Pozisyon Envanteri'!$A$6:$A$105,0)),""))</f>
        <v/>
      </c>
      <c r="C26" s="108" t="str">
        <f>IF($A26="","",IFERROR(INDEX('Pozisyon Envanteri'!$C$6:$C$105,MATCH($A26,'Pozisyon Envanteri'!$A$6:$A$105,0)),""))</f>
        <v/>
      </c>
      <c r="D26" s="108" t="str">
        <f>IF($A26="","",IFERROR(INDEX('Pozisyon Envanteri'!$D$6:$D$105,MATCH($A26,'Pozisyon Envanteri'!$A$6:$A$105,0)),""))</f>
        <v/>
      </c>
      <c r="E26" s="108" t="str">
        <f>IF($A26="","",IFERROR(INDEX('Pozisyon Envanteri'!$E$6:$E$105,MATCH($A26,'Pozisyon Envanteri'!$A$6:$A$105,0)),""))</f>
        <v/>
      </c>
      <c r="F26" s="108" t="str">
        <f>IF($A26="","",IFERROR(INDEX('Pozisyon Envanteri'!$F$6:$F$105,MATCH($A26,'Pozisyon Envanteri'!$A$6:$A$105,0)),""))</f>
        <v/>
      </c>
      <c r="G26" s="108" t="str">
        <f>IF($A26="","",IFERROR(INDEX('Pozisyon Envanteri'!$L$6:$L$105,MATCH($A26,'Pozisyon Envanteri'!$A$6:$A$105,0)),""))</f>
        <v/>
      </c>
      <c r="H26" s="108" t="str">
        <f>IF($A26="","",IFERROR(INDEX('Pozisyon Envanteri'!$M$6:$M$105,MATCH($A26,'Pozisyon Envanteri'!$A$6:$A$105,0)),""))</f>
        <v/>
      </c>
      <c r="I26" s="108" t="str">
        <f>IF($A26="","",'Görev ve İş Yükü'!B26)</f>
        <v/>
      </c>
      <c r="J26" s="108" t="str">
        <f>IF($A26="","",'Görev ve İş Yükü'!C26)</f>
        <v/>
      </c>
      <c r="K26" s="108" t="str">
        <f>IF($A26="","",'Görev ve İş Yükü'!F26)</f>
        <v/>
      </c>
      <c r="L26" s="102" t="str">
        <f>IF($A26="","",'Görev ve İş Yükü'!I26)</f>
        <v/>
      </c>
      <c r="M26" s="108" t="str">
        <f>IF($A26="","",'Görev ve İş Yükü'!W26)</f>
        <v/>
      </c>
      <c r="N26" s="101" t="str">
        <f>IF($A26="","",'Görev ve İş Yükü'!Z26)</f>
        <v/>
      </c>
      <c r="O26" s="101" t="str">
        <f>IF($A26="","",'Görev ve İş Yükü'!AA26)</f>
        <v/>
      </c>
      <c r="P26" s="102" t="str">
        <f>IF($A26="","",'Görev ve İş Yükü'!AB26)</f>
        <v/>
      </c>
      <c r="Q26" s="103" t="str">
        <f>IF($A26="","",'Görev ve İş Yükü'!AC26)</f>
        <v/>
      </c>
      <c r="R26" s="108" t="str">
        <f>IF($A26="","",'Görev ve İş Yükü'!N26)</f>
        <v/>
      </c>
      <c r="S26" s="108" t="str">
        <f>IF($A26="","",'Görev ve İş Yükü'!R26)</f>
        <v/>
      </c>
      <c r="T26" s="108" t="str">
        <f>IF($A26="","",'Görev ve İş Yükü'!S26)</f>
        <v/>
      </c>
      <c r="U26" s="123" t="str">
        <f>IF($A26="","",IFERROR(INDEX('İş Değerleme &amp; Kademe'!$N$6:$N$105,MATCH($A26,'İş Değerleme &amp; Kademe'!$A$6:$A$105,0)),""))</f>
        <v/>
      </c>
      <c r="V26" s="108" t="str">
        <f>IF($A26="","",IFERROR(INDEX('İş Değerleme &amp; Kademe'!$O$6:$O$105,MATCH($A26,'İş Değerleme &amp; Kademe'!$A$6:$A$105,0)),""))</f>
        <v/>
      </c>
      <c r="W26" s="123" t="str">
        <f>IF($A26="","",IFERROR(INDEX('Yetenek &amp; Kariyer'!$O$6:$O$105,MATCH($A26,'Yetenek &amp; Kariyer'!$A$6:$A$105,0)),""))</f>
        <v/>
      </c>
      <c r="X26" s="108" t="str">
        <f>IF($A26="","",IFERROR(INDEX('Yetenek &amp; Kariyer'!$P$6:$P$105,MATCH($A26,'Yetenek &amp; Kariyer'!$A$6:$A$105,0)),""))</f>
        <v/>
      </c>
      <c r="Y26" s="108" t="str">
        <f>IF($A26="","",IFERROR(INDEX('Pozisyon Envanteri'!$Q$6:$Q$105,MATCH($A26,'Pozisyon Envanteri'!$A$6:$A$105,0)),""))</f>
        <v/>
      </c>
    </row>
    <row r="27" spans="1:25" x14ac:dyDescent="0.25">
      <c r="A27" s="108" t="str">
        <f>IF('Görev ve İş Yükü'!A27="","",'Görev ve İş Yükü'!A27)</f>
        <v/>
      </c>
      <c r="B27" s="108" t="str">
        <f>IF($A27="","",IFERROR(INDEX('Pozisyon Envanteri'!$B$6:$B$105,MATCH($A27,'Pozisyon Envanteri'!$A$6:$A$105,0)),""))</f>
        <v/>
      </c>
      <c r="C27" s="108" t="str">
        <f>IF($A27="","",IFERROR(INDEX('Pozisyon Envanteri'!$C$6:$C$105,MATCH($A27,'Pozisyon Envanteri'!$A$6:$A$105,0)),""))</f>
        <v/>
      </c>
      <c r="D27" s="108" t="str">
        <f>IF($A27="","",IFERROR(INDEX('Pozisyon Envanteri'!$D$6:$D$105,MATCH($A27,'Pozisyon Envanteri'!$A$6:$A$105,0)),""))</f>
        <v/>
      </c>
      <c r="E27" s="108" t="str">
        <f>IF($A27="","",IFERROR(INDEX('Pozisyon Envanteri'!$E$6:$E$105,MATCH($A27,'Pozisyon Envanteri'!$A$6:$A$105,0)),""))</f>
        <v/>
      </c>
      <c r="F27" s="108" t="str">
        <f>IF($A27="","",IFERROR(INDEX('Pozisyon Envanteri'!$F$6:$F$105,MATCH($A27,'Pozisyon Envanteri'!$A$6:$A$105,0)),""))</f>
        <v/>
      </c>
      <c r="G27" s="108" t="str">
        <f>IF($A27="","",IFERROR(INDEX('Pozisyon Envanteri'!$L$6:$L$105,MATCH($A27,'Pozisyon Envanteri'!$A$6:$A$105,0)),""))</f>
        <v/>
      </c>
      <c r="H27" s="108" t="str">
        <f>IF($A27="","",IFERROR(INDEX('Pozisyon Envanteri'!$M$6:$M$105,MATCH($A27,'Pozisyon Envanteri'!$A$6:$A$105,0)),""))</f>
        <v/>
      </c>
      <c r="I27" s="108" t="str">
        <f>IF($A27="","",'Görev ve İş Yükü'!B27)</f>
        <v/>
      </c>
      <c r="J27" s="108" t="str">
        <f>IF($A27="","",'Görev ve İş Yükü'!C27)</f>
        <v/>
      </c>
      <c r="K27" s="108" t="str">
        <f>IF($A27="","",'Görev ve İş Yükü'!F27)</f>
        <v/>
      </c>
      <c r="L27" s="102" t="str">
        <f>IF($A27="","",'Görev ve İş Yükü'!I27)</f>
        <v/>
      </c>
      <c r="M27" s="108" t="str">
        <f>IF($A27="","",'Görev ve İş Yükü'!W27)</f>
        <v/>
      </c>
      <c r="N27" s="101" t="str">
        <f>IF($A27="","",'Görev ve İş Yükü'!Z27)</f>
        <v/>
      </c>
      <c r="O27" s="101" t="str">
        <f>IF($A27="","",'Görev ve İş Yükü'!AA27)</f>
        <v/>
      </c>
      <c r="P27" s="102" t="str">
        <f>IF($A27="","",'Görev ve İş Yükü'!AB27)</f>
        <v/>
      </c>
      <c r="Q27" s="103" t="str">
        <f>IF($A27="","",'Görev ve İş Yükü'!AC27)</f>
        <v/>
      </c>
      <c r="R27" s="108" t="str">
        <f>IF($A27="","",'Görev ve İş Yükü'!N27)</f>
        <v/>
      </c>
      <c r="S27" s="108" t="str">
        <f>IF($A27="","",'Görev ve İş Yükü'!R27)</f>
        <v/>
      </c>
      <c r="T27" s="108" t="str">
        <f>IF($A27="","",'Görev ve İş Yükü'!S27)</f>
        <v/>
      </c>
      <c r="U27" s="123" t="str">
        <f>IF($A27="","",IFERROR(INDEX('İş Değerleme &amp; Kademe'!$N$6:$N$105,MATCH($A27,'İş Değerleme &amp; Kademe'!$A$6:$A$105,0)),""))</f>
        <v/>
      </c>
      <c r="V27" s="108" t="str">
        <f>IF($A27="","",IFERROR(INDEX('İş Değerleme &amp; Kademe'!$O$6:$O$105,MATCH($A27,'İş Değerleme &amp; Kademe'!$A$6:$A$105,0)),""))</f>
        <v/>
      </c>
      <c r="W27" s="123" t="str">
        <f>IF($A27="","",IFERROR(INDEX('Yetenek &amp; Kariyer'!$O$6:$O$105,MATCH($A27,'Yetenek &amp; Kariyer'!$A$6:$A$105,0)),""))</f>
        <v/>
      </c>
      <c r="X27" s="108" t="str">
        <f>IF($A27="","",IFERROR(INDEX('Yetenek &amp; Kariyer'!$P$6:$P$105,MATCH($A27,'Yetenek &amp; Kariyer'!$A$6:$A$105,0)),""))</f>
        <v/>
      </c>
      <c r="Y27" s="108" t="str">
        <f>IF($A27="","",IFERROR(INDEX('Pozisyon Envanteri'!$Q$6:$Q$105,MATCH($A27,'Pozisyon Envanteri'!$A$6:$A$105,0)),""))</f>
        <v/>
      </c>
    </row>
    <row r="28" spans="1:25" x14ac:dyDescent="0.25">
      <c r="A28" s="108" t="str">
        <f>IF('Görev ve İş Yükü'!A28="","",'Görev ve İş Yükü'!A28)</f>
        <v/>
      </c>
      <c r="B28" s="108" t="str">
        <f>IF($A28="","",IFERROR(INDEX('Pozisyon Envanteri'!$B$6:$B$105,MATCH($A28,'Pozisyon Envanteri'!$A$6:$A$105,0)),""))</f>
        <v/>
      </c>
      <c r="C28" s="108" t="str">
        <f>IF($A28="","",IFERROR(INDEX('Pozisyon Envanteri'!$C$6:$C$105,MATCH($A28,'Pozisyon Envanteri'!$A$6:$A$105,0)),""))</f>
        <v/>
      </c>
      <c r="D28" s="108" t="str">
        <f>IF($A28="","",IFERROR(INDEX('Pozisyon Envanteri'!$D$6:$D$105,MATCH($A28,'Pozisyon Envanteri'!$A$6:$A$105,0)),""))</f>
        <v/>
      </c>
      <c r="E28" s="108" t="str">
        <f>IF($A28="","",IFERROR(INDEX('Pozisyon Envanteri'!$E$6:$E$105,MATCH($A28,'Pozisyon Envanteri'!$A$6:$A$105,0)),""))</f>
        <v/>
      </c>
      <c r="F28" s="108" t="str">
        <f>IF($A28="","",IFERROR(INDEX('Pozisyon Envanteri'!$F$6:$F$105,MATCH($A28,'Pozisyon Envanteri'!$A$6:$A$105,0)),""))</f>
        <v/>
      </c>
      <c r="G28" s="108" t="str">
        <f>IF($A28="","",IFERROR(INDEX('Pozisyon Envanteri'!$L$6:$L$105,MATCH($A28,'Pozisyon Envanteri'!$A$6:$A$105,0)),""))</f>
        <v/>
      </c>
      <c r="H28" s="108" t="str">
        <f>IF($A28="","",IFERROR(INDEX('Pozisyon Envanteri'!$M$6:$M$105,MATCH($A28,'Pozisyon Envanteri'!$A$6:$A$105,0)),""))</f>
        <v/>
      </c>
      <c r="I28" s="108" t="str">
        <f>IF($A28="","",'Görev ve İş Yükü'!B28)</f>
        <v/>
      </c>
      <c r="J28" s="108" t="str">
        <f>IF($A28="","",'Görev ve İş Yükü'!C28)</f>
        <v/>
      </c>
      <c r="K28" s="108" t="str">
        <f>IF($A28="","",'Görev ve İş Yükü'!F28)</f>
        <v/>
      </c>
      <c r="L28" s="102" t="str">
        <f>IF($A28="","",'Görev ve İş Yükü'!I28)</f>
        <v/>
      </c>
      <c r="M28" s="108" t="str">
        <f>IF($A28="","",'Görev ve İş Yükü'!W28)</f>
        <v/>
      </c>
      <c r="N28" s="101" t="str">
        <f>IF($A28="","",'Görev ve İş Yükü'!Z28)</f>
        <v/>
      </c>
      <c r="O28" s="101" t="str">
        <f>IF($A28="","",'Görev ve İş Yükü'!AA28)</f>
        <v/>
      </c>
      <c r="P28" s="102" t="str">
        <f>IF($A28="","",'Görev ve İş Yükü'!AB28)</f>
        <v/>
      </c>
      <c r="Q28" s="103" t="str">
        <f>IF($A28="","",'Görev ve İş Yükü'!AC28)</f>
        <v/>
      </c>
      <c r="R28" s="108" t="str">
        <f>IF($A28="","",'Görev ve İş Yükü'!N28)</f>
        <v/>
      </c>
      <c r="S28" s="108" t="str">
        <f>IF($A28="","",'Görev ve İş Yükü'!R28)</f>
        <v/>
      </c>
      <c r="T28" s="108" t="str">
        <f>IF($A28="","",'Görev ve İş Yükü'!S28)</f>
        <v/>
      </c>
      <c r="U28" s="123" t="str">
        <f>IF($A28="","",IFERROR(INDEX('İş Değerleme &amp; Kademe'!$N$6:$N$105,MATCH($A28,'İş Değerleme &amp; Kademe'!$A$6:$A$105,0)),""))</f>
        <v/>
      </c>
      <c r="V28" s="108" t="str">
        <f>IF($A28="","",IFERROR(INDEX('İş Değerleme &amp; Kademe'!$O$6:$O$105,MATCH($A28,'İş Değerleme &amp; Kademe'!$A$6:$A$105,0)),""))</f>
        <v/>
      </c>
      <c r="W28" s="123" t="str">
        <f>IF($A28="","",IFERROR(INDEX('Yetenek &amp; Kariyer'!$O$6:$O$105,MATCH($A28,'Yetenek &amp; Kariyer'!$A$6:$A$105,0)),""))</f>
        <v/>
      </c>
      <c r="X28" s="108" t="str">
        <f>IF($A28="","",IFERROR(INDEX('Yetenek &amp; Kariyer'!$P$6:$P$105,MATCH($A28,'Yetenek &amp; Kariyer'!$A$6:$A$105,0)),""))</f>
        <v/>
      </c>
      <c r="Y28" s="108" t="str">
        <f>IF($A28="","",IFERROR(INDEX('Pozisyon Envanteri'!$Q$6:$Q$105,MATCH($A28,'Pozisyon Envanteri'!$A$6:$A$105,0)),""))</f>
        <v/>
      </c>
    </row>
    <row r="29" spans="1:25" x14ac:dyDescent="0.25">
      <c r="A29" s="108" t="str">
        <f>IF('Görev ve İş Yükü'!A29="","",'Görev ve İş Yükü'!A29)</f>
        <v/>
      </c>
      <c r="B29" s="108" t="str">
        <f>IF($A29="","",IFERROR(INDEX('Pozisyon Envanteri'!$B$6:$B$105,MATCH($A29,'Pozisyon Envanteri'!$A$6:$A$105,0)),""))</f>
        <v/>
      </c>
      <c r="C29" s="108" t="str">
        <f>IF($A29="","",IFERROR(INDEX('Pozisyon Envanteri'!$C$6:$C$105,MATCH($A29,'Pozisyon Envanteri'!$A$6:$A$105,0)),""))</f>
        <v/>
      </c>
      <c r="D29" s="108" t="str">
        <f>IF($A29="","",IFERROR(INDEX('Pozisyon Envanteri'!$D$6:$D$105,MATCH($A29,'Pozisyon Envanteri'!$A$6:$A$105,0)),""))</f>
        <v/>
      </c>
      <c r="E29" s="108" t="str">
        <f>IF($A29="","",IFERROR(INDEX('Pozisyon Envanteri'!$E$6:$E$105,MATCH($A29,'Pozisyon Envanteri'!$A$6:$A$105,0)),""))</f>
        <v/>
      </c>
      <c r="F29" s="108" t="str">
        <f>IF($A29="","",IFERROR(INDEX('Pozisyon Envanteri'!$F$6:$F$105,MATCH($A29,'Pozisyon Envanteri'!$A$6:$A$105,0)),""))</f>
        <v/>
      </c>
      <c r="G29" s="108" t="str">
        <f>IF($A29="","",IFERROR(INDEX('Pozisyon Envanteri'!$L$6:$L$105,MATCH($A29,'Pozisyon Envanteri'!$A$6:$A$105,0)),""))</f>
        <v/>
      </c>
      <c r="H29" s="108" t="str">
        <f>IF($A29="","",IFERROR(INDEX('Pozisyon Envanteri'!$M$6:$M$105,MATCH($A29,'Pozisyon Envanteri'!$A$6:$A$105,0)),""))</f>
        <v/>
      </c>
      <c r="I29" s="108" t="str">
        <f>IF($A29="","",'Görev ve İş Yükü'!B29)</f>
        <v/>
      </c>
      <c r="J29" s="108" t="str">
        <f>IF($A29="","",'Görev ve İş Yükü'!C29)</f>
        <v/>
      </c>
      <c r="K29" s="108" t="str">
        <f>IF($A29="","",'Görev ve İş Yükü'!F29)</f>
        <v/>
      </c>
      <c r="L29" s="102" t="str">
        <f>IF($A29="","",'Görev ve İş Yükü'!I29)</f>
        <v/>
      </c>
      <c r="M29" s="108" t="str">
        <f>IF($A29="","",'Görev ve İş Yükü'!W29)</f>
        <v/>
      </c>
      <c r="N29" s="101" t="str">
        <f>IF($A29="","",'Görev ve İş Yükü'!Z29)</f>
        <v/>
      </c>
      <c r="O29" s="101" t="str">
        <f>IF($A29="","",'Görev ve İş Yükü'!AA29)</f>
        <v/>
      </c>
      <c r="P29" s="102" t="str">
        <f>IF($A29="","",'Görev ve İş Yükü'!AB29)</f>
        <v/>
      </c>
      <c r="Q29" s="103" t="str">
        <f>IF($A29="","",'Görev ve İş Yükü'!AC29)</f>
        <v/>
      </c>
      <c r="R29" s="108" t="str">
        <f>IF($A29="","",'Görev ve İş Yükü'!N29)</f>
        <v/>
      </c>
      <c r="S29" s="108" t="str">
        <f>IF($A29="","",'Görev ve İş Yükü'!R29)</f>
        <v/>
      </c>
      <c r="T29" s="108" t="str">
        <f>IF($A29="","",'Görev ve İş Yükü'!S29)</f>
        <v/>
      </c>
      <c r="U29" s="123" t="str">
        <f>IF($A29="","",IFERROR(INDEX('İş Değerleme &amp; Kademe'!$N$6:$N$105,MATCH($A29,'İş Değerleme &amp; Kademe'!$A$6:$A$105,0)),""))</f>
        <v/>
      </c>
      <c r="V29" s="108" t="str">
        <f>IF($A29="","",IFERROR(INDEX('İş Değerleme &amp; Kademe'!$O$6:$O$105,MATCH($A29,'İş Değerleme &amp; Kademe'!$A$6:$A$105,0)),""))</f>
        <v/>
      </c>
      <c r="W29" s="123" t="str">
        <f>IF($A29="","",IFERROR(INDEX('Yetenek &amp; Kariyer'!$O$6:$O$105,MATCH($A29,'Yetenek &amp; Kariyer'!$A$6:$A$105,0)),""))</f>
        <v/>
      </c>
      <c r="X29" s="108" t="str">
        <f>IF($A29="","",IFERROR(INDEX('Yetenek &amp; Kariyer'!$P$6:$P$105,MATCH($A29,'Yetenek &amp; Kariyer'!$A$6:$A$105,0)),""))</f>
        <v/>
      </c>
      <c r="Y29" s="108" t="str">
        <f>IF($A29="","",IFERROR(INDEX('Pozisyon Envanteri'!$Q$6:$Q$105,MATCH($A29,'Pozisyon Envanteri'!$A$6:$A$105,0)),""))</f>
        <v/>
      </c>
    </row>
    <row r="30" spans="1:25" x14ac:dyDescent="0.25">
      <c r="A30" s="108" t="str">
        <f>IF('Görev ve İş Yükü'!A30="","",'Görev ve İş Yükü'!A30)</f>
        <v/>
      </c>
      <c r="B30" s="108" t="str">
        <f>IF($A30="","",IFERROR(INDEX('Pozisyon Envanteri'!$B$6:$B$105,MATCH($A30,'Pozisyon Envanteri'!$A$6:$A$105,0)),""))</f>
        <v/>
      </c>
      <c r="C30" s="108" t="str">
        <f>IF($A30="","",IFERROR(INDEX('Pozisyon Envanteri'!$C$6:$C$105,MATCH($A30,'Pozisyon Envanteri'!$A$6:$A$105,0)),""))</f>
        <v/>
      </c>
      <c r="D30" s="108" t="str">
        <f>IF($A30="","",IFERROR(INDEX('Pozisyon Envanteri'!$D$6:$D$105,MATCH($A30,'Pozisyon Envanteri'!$A$6:$A$105,0)),""))</f>
        <v/>
      </c>
      <c r="E30" s="108" t="str">
        <f>IF($A30="","",IFERROR(INDEX('Pozisyon Envanteri'!$E$6:$E$105,MATCH($A30,'Pozisyon Envanteri'!$A$6:$A$105,0)),""))</f>
        <v/>
      </c>
      <c r="F30" s="108" t="str">
        <f>IF($A30="","",IFERROR(INDEX('Pozisyon Envanteri'!$F$6:$F$105,MATCH($A30,'Pozisyon Envanteri'!$A$6:$A$105,0)),""))</f>
        <v/>
      </c>
      <c r="G30" s="108" t="str">
        <f>IF($A30="","",IFERROR(INDEX('Pozisyon Envanteri'!$L$6:$L$105,MATCH($A30,'Pozisyon Envanteri'!$A$6:$A$105,0)),""))</f>
        <v/>
      </c>
      <c r="H30" s="108" t="str">
        <f>IF($A30="","",IFERROR(INDEX('Pozisyon Envanteri'!$M$6:$M$105,MATCH($A30,'Pozisyon Envanteri'!$A$6:$A$105,0)),""))</f>
        <v/>
      </c>
      <c r="I30" s="108" t="str">
        <f>IF($A30="","",'Görev ve İş Yükü'!B30)</f>
        <v/>
      </c>
      <c r="J30" s="108" t="str">
        <f>IF($A30="","",'Görev ve İş Yükü'!C30)</f>
        <v/>
      </c>
      <c r="K30" s="108" t="str">
        <f>IF($A30="","",'Görev ve İş Yükü'!F30)</f>
        <v/>
      </c>
      <c r="L30" s="102" t="str">
        <f>IF($A30="","",'Görev ve İş Yükü'!I30)</f>
        <v/>
      </c>
      <c r="M30" s="108" t="str">
        <f>IF($A30="","",'Görev ve İş Yükü'!W30)</f>
        <v/>
      </c>
      <c r="N30" s="101" t="str">
        <f>IF($A30="","",'Görev ve İş Yükü'!Z30)</f>
        <v/>
      </c>
      <c r="O30" s="101" t="str">
        <f>IF($A30="","",'Görev ve İş Yükü'!AA30)</f>
        <v/>
      </c>
      <c r="P30" s="102" t="str">
        <f>IF($A30="","",'Görev ve İş Yükü'!AB30)</f>
        <v/>
      </c>
      <c r="Q30" s="103" t="str">
        <f>IF($A30="","",'Görev ve İş Yükü'!AC30)</f>
        <v/>
      </c>
      <c r="R30" s="108" t="str">
        <f>IF($A30="","",'Görev ve İş Yükü'!N30)</f>
        <v/>
      </c>
      <c r="S30" s="108" t="str">
        <f>IF($A30="","",'Görev ve İş Yükü'!R30)</f>
        <v/>
      </c>
      <c r="T30" s="108" t="str">
        <f>IF($A30="","",'Görev ve İş Yükü'!S30)</f>
        <v/>
      </c>
      <c r="U30" s="123" t="str">
        <f>IF($A30="","",IFERROR(INDEX('İş Değerleme &amp; Kademe'!$N$6:$N$105,MATCH($A30,'İş Değerleme &amp; Kademe'!$A$6:$A$105,0)),""))</f>
        <v/>
      </c>
      <c r="V30" s="108" t="str">
        <f>IF($A30="","",IFERROR(INDEX('İş Değerleme &amp; Kademe'!$O$6:$O$105,MATCH($A30,'İş Değerleme &amp; Kademe'!$A$6:$A$105,0)),""))</f>
        <v/>
      </c>
      <c r="W30" s="123" t="str">
        <f>IF($A30="","",IFERROR(INDEX('Yetenek &amp; Kariyer'!$O$6:$O$105,MATCH($A30,'Yetenek &amp; Kariyer'!$A$6:$A$105,0)),""))</f>
        <v/>
      </c>
      <c r="X30" s="108" t="str">
        <f>IF($A30="","",IFERROR(INDEX('Yetenek &amp; Kariyer'!$P$6:$P$105,MATCH($A30,'Yetenek &amp; Kariyer'!$A$6:$A$105,0)),""))</f>
        <v/>
      </c>
      <c r="Y30" s="108" t="str">
        <f>IF($A30="","",IFERROR(INDEX('Pozisyon Envanteri'!$Q$6:$Q$105,MATCH($A30,'Pozisyon Envanteri'!$A$6:$A$105,0)),""))</f>
        <v/>
      </c>
    </row>
    <row r="31" spans="1:25" x14ac:dyDescent="0.25">
      <c r="A31" s="108" t="str">
        <f>IF('Görev ve İş Yükü'!A31="","",'Görev ve İş Yükü'!A31)</f>
        <v/>
      </c>
      <c r="B31" s="108" t="str">
        <f>IF($A31="","",IFERROR(INDEX('Pozisyon Envanteri'!$B$6:$B$105,MATCH($A31,'Pozisyon Envanteri'!$A$6:$A$105,0)),""))</f>
        <v/>
      </c>
      <c r="C31" s="108" t="str">
        <f>IF($A31="","",IFERROR(INDEX('Pozisyon Envanteri'!$C$6:$C$105,MATCH($A31,'Pozisyon Envanteri'!$A$6:$A$105,0)),""))</f>
        <v/>
      </c>
      <c r="D31" s="108" t="str">
        <f>IF($A31="","",IFERROR(INDEX('Pozisyon Envanteri'!$D$6:$D$105,MATCH($A31,'Pozisyon Envanteri'!$A$6:$A$105,0)),""))</f>
        <v/>
      </c>
      <c r="E31" s="108" t="str">
        <f>IF($A31="","",IFERROR(INDEX('Pozisyon Envanteri'!$E$6:$E$105,MATCH($A31,'Pozisyon Envanteri'!$A$6:$A$105,0)),""))</f>
        <v/>
      </c>
      <c r="F31" s="108" t="str">
        <f>IF($A31="","",IFERROR(INDEX('Pozisyon Envanteri'!$F$6:$F$105,MATCH($A31,'Pozisyon Envanteri'!$A$6:$A$105,0)),""))</f>
        <v/>
      </c>
      <c r="G31" s="108" t="str">
        <f>IF($A31="","",IFERROR(INDEX('Pozisyon Envanteri'!$L$6:$L$105,MATCH($A31,'Pozisyon Envanteri'!$A$6:$A$105,0)),""))</f>
        <v/>
      </c>
      <c r="H31" s="108" t="str">
        <f>IF($A31="","",IFERROR(INDEX('Pozisyon Envanteri'!$M$6:$M$105,MATCH($A31,'Pozisyon Envanteri'!$A$6:$A$105,0)),""))</f>
        <v/>
      </c>
      <c r="I31" s="108" t="str">
        <f>IF($A31="","",'Görev ve İş Yükü'!B31)</f>
        <v/>
      </c>
      <c r="J31" s="108" t="str">
        <f>IF($A31="","",'Görev ve İş Yükü'!C31)</f>
        <v/>
      </c>
      <c r="K31" s="108" t="str">
        <f>IF($A31="","",'Görev ve İş Yükü'!F31)</f>
        <v/>
      </c>
      <c r="L31" s="102" t="str">
        <f>IF($A31="","",'Görev ve İş Yükü'!I31)</f>
        <v/>
      </c>
      <c r="M31" s="108" t="str">
        <f>IF($A31="","",'Görev ve İş Yükü'!W31)</f>
        <v/>
      </c>
      <c r="N31" s="101" t="str">
        <f>IF($A31="","",'Görev ve İş Yükü'!Z31)</f>
        <v/>
      </c>
      <c r="O31" s="101" t="str">
        <f>IF($A31="","",'Görev ve İş Yükü'!AA31)</f>
        <v/>
      </c>
      <c r="P31" s="102" t="str">
        <f>IF($A31="","",'Görev ve İş Yükü'!AB31)</f>
        <v/>
      </c>
      <c r="Q31" s="103" t="str">
        <f>IF($A31="","",'Görev ve İş Yükü'!AC31)</f>
        <v/>
      </c>
      <c r="R31" s="108" t="str">
        <f>IF($A31="","",'Görev ve İş Yükü'!N31)</f>
        <v/>
      </c>
      <c r="S31" s="108" t="str">
        <f>IF($A31="","",'Görev ve İş Yükü'!R31)</f>
        <v/>
      </c>
      <c r="T31" s="108" t="str">
        <f>IF($A31="","",'Görev ve İş Yükü'!S31)</f>
        <v/>
      </c>
      <c r="U31" s="123" t="str">
        <f>IF($A31="","",IFERROR(INDEX('İş Değerleme &amp; Kademe'!$N$6:$N$105,MATCH($A31,'İş Değerleme &amp; Kademe'!$A$6:$A$105,0)),""))</f>
        <v/>
      </c>
      <c r="V31" s="108" t="str">
        <f>IF($A31="","",IFERROR(INDEX('İş Değerleme &amp; Kademe'!$O$6:$O$105,MATCH($A31,'İş Değerleme &amp; Kademe'!$A$6:$A$105,0)),""))</f>
        <v/>
      </c>
      <c r="W31" s="123" t="str">
        <f>IF($A31="","",IFERROR(INDEX('Yetenek &amp; Kariyer'!$O$6:$O$105,MATCH($A31,'Yetenek &amp; Kariyer'!$A$6:$A$105,0)),""))</f>
        <v/>
      </c>
      <c r="X31" s="108" t="str">
        <f>IF($A31="","",IFERROR(INDEX('Yetenek &amp; Kariyer'!$P$6:$P$105,MATCH($A31,'Yetenek &amp; Kariyer'!$A$6:$A$105,0)),""))</f>
        <v/>
      </c>
      <c r="Y31" s="108" t="str">
        <f>IF($A31="","",IFERROR(INDEX('Pozisyon Envanteri'!$Q$6:$Q$105,MATCH($A31,'Pozisyon Envanteri'!$A$6:$A$105,0)),""))</f>
        <v/>
      </c>
    </row>
    <row r="32" spans="1:25" x14ac:dyDescent="0.25">
      <c r="A32" s="108" t="str">
        <f>IF('Görev ve İş Yükü'!A32="","",'Görev ve İş Yükü'!A32)</f>
        <v/>
      </c>
      <c r="B32" s="108" t="str">
        <f>IF($A32="","",IFERROR(INDEX('Pozisyon Envanteri'!$B$6:$B$105,MATCH($A32,'Pozisyon Envanteri'!$A$6:$A$105,0)),""))</f>
        <v/>
      </c>
      <c r="C32" s="108" t="str">
        <f>IF($A32="","",IFERROR(INDEX('Pozisyon Envanteri'!$C$6:$C$105,MATCH($A32,'Pozisyon Envanteri'!$A$6:$A$105,0)),""))</f>
        <v/>
      </c>
      <c r="D32" s="108" t="str">
        <f>IF($A32="","",IFERROR(INDEX('Pozisyon Envanteri'!$D$6:$D$105,MATCH($A32,'Pozisyon Envanteri'!$A$6:$A$105,0)),""))</f>
        <v/>
      </c>
      <c r="E32" s="108" t="str">
        <f>IF($A32="","",IFERROR(INDEX('Pozisyon Envanteri'!$E$6:$E$105,MATCH($A32,'Pozisyon Envanteri'!$A$6:$A$105,0)),""))</f>
        <v/>
      </c>
      <c r="F32" s="108" t="str">
        <f>IF($A32="","",IFERROR(INDEX('Pozisyon Envanteri'!$F$6:$F$105,MATCH($A32,'Pozisyon Envanteri'!$A$6:$A$105,0)),""))</f>
        <v/>
      </c>
      <c r="G32" s="108" t="str">
        <f>IF($A32="","",IFERROR(INDEX('Pozisyon Envanteri'!$L$6:$L$105,MATCH($A32,'Pozisyon Envanteri'!$A$6:$A$105,0)),""))</f>
        <v/>
      </c>
      <c r="H32" s="108" t="str">
        <f>IF($A32="","",IFERROR(INDEX('Pozisyon Envanteri'!$M$6:$M$105,MATCH($A32,'Pozisyon Envanteri'!$A$6:$A$105,0)),""))</f>
        <v/>
      </c>
      <c r="I32" s="108" t="str">
        <f>IF($A32="","",'Görev ve İş Yükü'!B32)</f>
        <v/>
      </c>
      <c r="J32" s="108" t="str">
        <f>IF($A32="","",'Görev ve İş Yükü'!C32)</f>
        <v/>
      </c>
      <c r="K32" s="108" t="str">
        <f>IF($A32="","",'Görev ve İş Yükü'!F32)</f>
        <v/>
      </c>
      <c r="L32" s="102" t="str">
        <f>IF($A32="","",'Görev ve İş Yükü'!I32)</f>
        <v/>
      </c>
      <c r="M32" s="108" t="str">
        <f>IF($A32="","",'Görev ve İş Yükü'!W32)</f>
        <v/>
      </c>
      <c r="N32" s="101" t="str">
        <f>IF($A32="","",'Görev ve İş Yükü'!Z32)</f>
        <v/>
      </c>
      <c r="O32" s="101" t="str">
        <f>IF($A32="","",'Görev ve İş Yükü'!AA32)</f>
        <v/>
      </c>
      <c r="P32" s="102" t="str">
        <f>IF($A32="","",'Görev ve İş Yükü'!AB32)</f>
        <v/>
      </c>
      <c r="Q32" s="103" t="str">
        <f>IF($A32="","",'Görev ve İş Yükü'!AC32)</f>
        <v/>
      </c>
      <c r="R32" s="108" t="str">
        <f>IF($A32="","",'Görev ve İş Yükü'!N32)</f>
        <v/>
      </c>
      <c r="S32" s="108" t="str">
        <f>IF($A32="","",'Görev ve İş Yükü'!R32)</f>
        <v/>
      </c>
      <c r="T32" s="108" t="str">
        <f>IF($A32="","",'Görev ve İş Yükü'!S32)</f>
        <v/>
      </c>
      <c r="U32" s="123" t="str">
        <f>IF($A32="","",IFERROR(INDEX('İş Değerleme &amp; Kademe'!$N$6:$N$105,MATCH($A32,'İş Değerleme &amp; Kademe'!$A$6:$A$105,0)),""))</f>
        <v/>
      </c>
      <c r="V32" s="108" t="str">
        <f>IF($A32="","",IFERROR(INDEX('İş Değerleme &amp; Kademe'!$O$6:$O$105,MATCH($A32,'İş Değerleme &amp; Kademe'!$A$6:$A$105,0)),""))</f>
        <v/>
      </c>
      <c r="W32" s="123" t="str">
        <f>IF($A32="","",IFERROR(INDEX('Yetenek &amp; Kariyer'!$O$6:$O$105,MATCH($A32,'Yetenek &amp; Kariyer'!$A$6:$A$105,0)),""))</f>
        <v/>
      </c>
      <c r="X32" s="108" t="str">
        <f>IF($A32="","",IFERROR(INDEX('Yetenek &amp; Kariyer'!$P$6:$P$105,MATCH($A32,'Yetenek &amp; Kariyer'!$A$6:$A$105,0)),""))</f>
        <v/>
      </c>
      <c r="Y32" s="108" t="str">
        <f>IF($A32="","",IFERROR(INDEX('Pozisyon Envanteri'!$Q$6:$Q$105,MATCH($A32,'Pozisyon Envanteri'!$A$6:$A$105,0)),""))</f>
        <v/>
      </c>
    </row>
    <row r="33" spans="1:25" x14ac:dyDescent="0.25">
      <c r="A33" s="108" t="str">
        <f>IF('Görev ve İş Yükü'!A33="","",'Görev ve İş Yükü'!A33)</f>
        <v/>
      </c>
      <c r="B33" s="108" t="str">
        <f>IF($A33="","",IFERROR(INDEX('Pozisyon Envanteri'!$B$6:$B$105,MATCH($A33,'Pozisyon Envanteri'!$A$6:$A$105,0)),""))</f>
        <v/>
      </c>
      <c r="C33" s="108" t="str">
        <f>IF($A33="","",IFERROR(INDEX('Pozisyon Envanteri'!$C$6:$C$105,MATCH($A33,'Pozisyon Envanteri'!$A$6:$A$105,0)),""))</f>
        <v/>
      </c>
      <c r="D33" s="108" t="str">
        <f>IF($A33="","",IFERROR(INDEX('Pozisyon Envanteri'!$D$6:$D$105,MATCH($A33,'Pozisyon Envanteri'!$A$6:$A$105,0)),""))</f>
        <v/>
      </c>
      <c r="E33" s="108" t="str">
        <f>IF($A33="","",IFERROR(INDEX('Pozisyon Envanteri'!$E$6:$E$105,MATCH($A33,'Pozisyon Envanteri'!$A$6:$A$105,0)),""))</f>
        <v/>
      </c>
      <c r="F33" s="108" t="str">
        <f>IF($A33="","",IFERROR(INDEX('Pozisyon Envanteri'!$F$6:$F$105,MATCH($A33,'Pozisyon Envanteri'!$A$6:$A$105,0)),""))</f>
        <v/>
      </c>
      <c r="G33" s="108" t="str">
        <f>IF($A33="","",IFERROR(INDEX('Pozisyon Envanteri'!$L$6:$L$105,MATCH($A33,'Pozisyon Envanteri'!$A$6:$A$105,0)),""))</f>
        <v/>
      </c>
      <c r="H33" s="108" t="str">
        <f>IF($A33="","",IFERROR(INDEX('Pozisyon Envanteri'!$M$6:$M$105,MATCH($A33,'Pozisyon Envanteri'!$A$6:$A$105,0)),""))</f>
        <v/>
      </c>
      <c r="I33" s="108" t="str">
        <f>IF($A33="","",'Görev ve İş Yükü'!B33)</f>
        <v/>
      </c>
      <c r="J33" s="108" t="str">
        <f>IF($A33="","",'Görev ve İş Yükü'!C33)</f>
        <v/>
      </c>
      <c r="K33" s="108" t="str">
        <f>IF($A33="","",'Görev ve İş Yükü'!F33)</f>
        <v/>
      </c>
      <c r="L33" s="102" t="str">
        <f>IF($A33="","",'Görev ve İş Yükü'!I33)</f>
        <v/>
      </c>
      <c r="M33" s="108" t="str">
        <f>IF($A33="","",'Görev ve İş Yükü'!W33)</f>
        <v/>
      </c>
      <c r="N33" s="101" t="str">
        <f>IF($A33="","",'Görev ve İş Yükü'!Z33)</f>
        <v/>
      </c>
      <c r="O33" s="101" t="str">
        <f>IF($A33="","",'Görev ve İş Yükü'!AA33)</f>
        <v/>
      </c>
      <c r="P33" s="102" t="str">
        <f>IF($A33="","",'Görev ve İş Yükü'!AB33)</f>
        <v/>
      </c>
      <c r="Q33" s="103" t="str">
        <f>IF($A33="","",'Görev ve İş Yükü'!AC33)</f>
        <v/>
      </c>
      <c r="R33" s="108" t="str">
        <f>IF($A33="","",'Görev ve İş Yükü'!N33)</f>
        <v/>
      </c>
      <c r="S33" s="108" t="str">
        <f>IF($A33="","",'Görev ve İş Yükü'!R33)</f>
        <v/>
      </c>
      <c r="T33" s="108" t="str">
        <f>IF($A33="","",'Görev ve İş Yükü'!S33)</f>
        <v/>
      </c>
      <c r="U33" s="123" t="str">
        <f>IF($A33="","",IFERROR(INDEX('İş Değerleme &amp; Kademe'!$N$6:$N$105,MATCH($A33,'İş Değerleme &amp; Kademe'!$A$6:$A$105,0)),""))</f>
        <v/>
      </c>
      <c r="V33" s="108" t="str">
        <f>IF($A33="","",IFERROR(INDEX('İş Değerleme &amp; Kademe'!$O$6:$O$105,MATCH($A33,'İş Değerleme &amp; Kademe'!$A$6:$A$105,0)),""))</f>
        <v/>
      </c>
      <c r="W33" s="123" t="str">
        <f>IF($A33="","",IFERROR(INDEX('Yetenek &amp; Kariyer'!$O$6:$O$105,MATCH($A33,'Yetenek &amp; Kariyer'!$A$6:$A$105,0)),""))</f>
        <v/>
      </c>
      <c r="X33" s="108" t="str">
        <f>IF($A33="","",IFERROR(INDEX('Yetenek &amp; Kariyer'!$P$6:$P$105,MATCH($A33,'Yetenek &amp; Kariyer'!$A$6:$A$105,0)),""))</f>
        <v/>
      </c>
      <c r="Y33" s="108" t="str">
        <f>IF($A33="","",IFERROR(INDEX('Pozisyon Envanteri'!$Q$6:$Q$105,MATCH($A33,'Pozisyon Envanteri'!$A$6:$A$105,0)),""))</f>
        <v/>
      </c>
    </row>
    <row r="34" spans="1:25" x14ac:dyDescent="0.25">
      <c r="A34" s="108" t="str">
        <f>IF('Görev ve İş Yükü'!A34="","",'Görev ve İş Yükü'!A34)</f>
        <v/>
      </c>
      <c r="B34" s="108" t="str">
        <f>IF($A34="","",IFERROR(INDEX('Pozisyon Envanteri'!$B$6:$B$105,MATCH($A34,'Pozisyon Envanteri'!$A$6:$A$105,0)),""))</f>
        <v/>
      </c>
      <c r="C34" s="108" t="str">
        <f>IF($A34="","",IFERROR(INDEX('Pozisyon Envanteri'!$C$6:$C$105,MATCH($A34,'Pozisyon Envanteri'!$A$6:$A$105,0)),""))</f>
        <v/>
      </c>
      <c r="D34" s="108" t="str">
        <f>IF($A34="","",IFERROR(INDEX('Pozisyon Envanteri'!$D$6:$D$105,MATCH($A34,'Pozisyon Envanteri'!$A$6:$A$105,0)),""))</f>
        <v/>
      </c>
      <c r="E34" s="108" t="str">
        <f>IF($A34="","",IFERROR(INDEX('Pozisyon Envanteri'!$E$6:$E$105,MATCH($A34,'Pozisyon Envanteri'!$A$6:$A$105,0)),""))</f>
        <v/>
      </c>
      <c r="F34" s="108" t="str">
        <f>IF($A34="","",IFERROR(INDEX('Pozisyon Envanteri'!$F$6:$F$105,MATCH($A34,'Pozisyon Envanteri'!$A$6:$A$105,0)),""))</f>
        <v/>
      </c>
      <c r="G34" s="108" t="str">
        <f>IF($A34="","",IFERROR(INDEX('Pozisyon Envanteri'!$L$6:$L$105,MATCH($A34,'Pozisyon Envanteri'!$A$6:$A$105,0)),""))</f>
        <v/>
      </c>
      <c r="H34" s="108" t="str">
        <f>IF($A34="","",IFERROR(INDEX('Pozisyon Envanteri'!$M$6:$M$105,MATCH($A34,'Pozisyon Envanteri'!$A$6:$A$105,0)),""))</f>
        <v/>
      </c>
      <c r="I34" s="108" t="str">
        <f>IF($A34="","",'Görev ve İş Yükü'!B34)</f>
        <v/>
      </c>
      <c r="J34" s="108" t="str">
        <f>IF($A34="","",'Görev ve İş Yükü'!C34)</f>
        <v/>
      </c>
      <c r="K34" s="108" t="str">
        <f>IF($A34="","",'Görev ve İş Yükü'!F34)</f>
        <v/>
      </c>
      <c r="L34" s="102" t="str">
        <f>IF($A34="","",'Görev ve İş Yükü'!I34)</f>
        <v/>
      </c>
      <c r="M34" s="108" t="str">
        <f>IF($A34="","",'Görev ve İş Yükü'!W34)</f>
        <v/>
      </c>
      <c r="N34" s="101" t="str">
        <f>IF($A34="","",'Görev ve İş Yükü'!Z34)</f>
        <v/>
      </c>
      <c r="O34" s="101" t="str">
        <f>IF($A34="","",'Görev ve İş Yükü'!AA34)</f>
        <v/>
      </c>
      <c r="P34" s="102" t="str">
        <f>IF($A34="","",'Görev ve İş Yükü'!AB34)</f>
        <v/>
      </c>
      <c r="Q34" s="103" t="str">
        <f>IF($A34="","",'Görev ve İş Yükü'!AC34)</f>
        <v/>
      </c>
      <c r="R34" s="108" t="str">
        <f>IF($A34="","",'Görev ve İş Yükü'!N34)</f>
        <v/>
      </c>
      <c r="S34" s="108" t="str">
        <f>IF($A34="","",'Görev ve İş Yükü'!R34)</f>
        <v/>
      </c>
      <c r="T34" s="108" t="str">
        <f>IF($A34="","",'Görev ve İş Yükü'!S34)</f>
        <v/>
      </c>
      <c r="U34" s="123" t="str">
        <f>IF($A34="","",IFERROR(INDEX('İş Değerleme &amp; Kademe'!$N$6:$N$105,MATCH($A34,'İş Değerleme &amp; Kademe'!$A$6:$A$105,0)),""))</f>
        <v/>
      </c>
      <c r="V34" s="108" t="str">
        <f>IF($A34="","",IFERROR(INDEX('İş Değerleme &amp; Kademe'!$O$6:$O$105,MATCH($A34,'İş Değerleme &amp; Kademe'!$A$6:$A$105,0)),""))</f>
        <v/>
      </c>
      <c r="W34" s="123" t="str">
        <f>IF($A34="","",IFERROR(INDEX('Yetenek &amp; Kariyer'!$O$6:$O$105,MATCH($A34,'Yetenek &amp; Kariyer'!$A$6:$A$105,0)),""))</f>
        <v/>
      </c>
      <c r="X34" s="108" t="str">
        <f>IF($A34="","",IFERROR(INDEX('Yetenek &amp; Kariyer'!$P$6:$P$105,MATCH($A34,'Yetenek &amp; Kariyer'!$A$6:$A$105,0)),""))</f>
        <v/>
      </c>
      <c r="Y34" s="108" t="str">
        <f>IF($A34="","",IFERROR(INDEX('Pozisyon Envanteri'!$Q$6:$Q$105,MATCH($A34,'Pozisyon Envanteri'!$A$6:$A$105,0)),""))</f>
        <v/>
      </c>
    </row>
    <row r="35" spans="1:25" x14ac:dyDescent="0.25">
      <c r="A35" s="108" t="str">
        <f>IF('Görev ve İş Yükü'!A35="","",'Görev ve İş Yükü'!A35)</f>
        <v/>
      </c>
      <c r="B35" s="108" t="str">
        <f>IF($A35="","",IFERROR(INDEX('Pozisyon Envanteri'!$B$6:$B$105,MATCH($A35,'Pozisyon Envanteri'!$A$6:$A$105,0)),""))</f>
        <v/>
      </c>
      <c r="C35" s="108" t="str">
        <f>IF($A35="","",IFERROR(INDEX('Pozisyon Envanteri'!$C$6:$C$105,MATCH($A35,'Pozisyon Envanteri'!$A$6:$A$105,0)),""))</f>
        <v/>
      </c>
      <c r="D35" s="108" t="str">
        <f>IF($A35="","",IFERROR(INDEX('Pozisyon Envanteri'!$D$6:$D$105,MATCH($A35,'Pozisyon Envanteri'!$A$6:$A$105,0)),""))</f>
        <v/>
      </c>
      <c r="E35" s="108" t="str">
        <f>IF($A35="","",IFERROR(INDEX('Pozisyon Envanteri'!$E$6:$E$105,MATCH($A35,'Pozisyon Envanteri'!$A$6:$A$105,0)),""))</f>
        <v/>
      </c>
      <c r="F35" s="108" t="str">
        <f>IF($A35="","",IFERROR(INDEX('Pozisyon Envanteri'!$F$6:$F$105,MATCH($A35,'Pozisyon Envanteri'!$A$6:$A$105,0)),""))</f>
        <v/>
      </c>
      <c r="G35" s="108" t="str">
        <f>IF($A35="","",IFERROR(INDEX('Pozisyon Envanteri'!$L$6:$L$105,MATCH($A35,'Pozisyon Envanteri'!$A$6:$A$105,0)),""))</f>
        <v/>
      </c>
      <c r="H35" s="108" t="str">
        <f>IF($A35="","",IFERROR(INDEX('Pozisyon Envanteri'!$M$6:$M$105,MATCH($A35,'Pozisyon Envanteri'!$A$6:$A$105,0)),""))</f>
        <v/>
      </c>
      <c r="I35" s="108" t="str">
        <f>IF($A35="","",'Görev ve İş Yükü'!B35)</f>
        <v/>
      </c>
      <c r="J35" s="108" t="str">
        <f>IF($A35="","",'Görev ve İş Yükü'!C35)</f>
        <v/>
      </c>
      <c r="K35" s="108" t="str">
        <f>IF($A35="","",'Görev ve İş Yükü'!F35)</f>
        <v/>
      </c>
      <c r="L35" s="102" t="str">
        <f>IF($A35="","",'Görev ve İş Yükü'!I35)</f>
        <v/>
      </c>
      <c r="M35" s="108" t="str">
        <f>IF($A35="","",'Görev ve İş Yükü'!W35)</f>
        <v/>
      </c>
      <c r="N35" s="101" t="str">
        <f>IF($A35="","",'Görev ve İş Yükü'!Z35)</f>
        <v/>
      </c>
      <c r="O35" s="101" t="str">
        <f>IF($A35="","",'Görev ve İş Yükü'!AA35)</f>
        <v/>
      </c>
      <c r="P35" s="102" t="str">
        <f>IF($A35="","",'Görev ve İş Yükü'!AB35)</f>
        <v/>
      </c>
      <c r="Q35" s="103" t="str">
        <f>IF($A35="","",'Görev ve İş Yükü'!AC35)</f>
        <v/>
      </c>
      <c r="R35" s="108" t="str">
        <f>IF($A35="","",'Görev ve İş Yükü'!N35)</f>
        <v/>
      </c>
      <c r="S35" s="108" t="str">
        <f>IF($A35="","",'Görev ve İş Yükü'!R35)</f>
        <v/>
      </c>
      <c r="T35" s="108" t="str">
        <f>IF($A35="","",'Görev ve İş Yükü'!S35)</f>
        <v/>
      </c>
      <c r="U35" s="123" t="str">
        <f>IF($A35="","",IFERROR(INDEX('İş Değerleme &amp; Kademe'!$N$6:$N$105,MATCH($A35,'İş Değerleme &amp; Kademe'!$A$6:$A$105,0)),""))</f>
        <v/>
      </c>
      <c r="V35" s="108" t="str">
        <f>IF($A35="","",IFERROR(INDEX('İş Değerleme &amp; Kademe'!$O$6:$O$105,MATCH($A35,'İş Değerleme &amp; Kademe'!$A$6:$A$105,0)),""))</f>
        <v/>
      </c>
      <c r="W35" s="123" t="str">
        <f>IF($A35="","",IFERROR(INDEX('Yetenek &amp; Kariyer'!$O$6:$O$105,MATCH($A35,'Yetenek &amp; Kariyer'!$A$6:$A$105,0)),""))</f>
        <v/>
      </c>
      <c r="X35" s="108" t="str">
        <f>IF($A35="","",IFERROR(INDEX('Yetenek &amp; Kariyer'!$P$6:$P$105,MATCH($A35,'Yetenek &amp; Kariyer'!$A$6:$A$105,0)),""))</f>
        <v/>
      </c>
      <c r="Y35" s="108" t="str">
        <f>IF($A35="","",IFERROR(INDEX('Pozisyon Envanteri'!$Q$6:$Q$105,MATCH($A35,'Pozisyon Envanteri'!$A$6:$A$105,0)),""))</f>
        <v/>
      </c>
    </row>
    <row r="36" spans="1:25" x14ac:dyDescent="0.25">
      <c r="A36" s="108" t="str">
        <f>IF('Görev ve İş Yükü'!A36="","",'Görev ve İş Yükü'!A36)</f>
        <v/>
      </c>
      <c r="B36" s="108" t="str">
        <f>IF($A36="","",IFERROR(INDEX('Pozisyon Envanteri'!$B$6:$B$105,MATCH($A36,'Pozisyon Envanteri'!$A$6:$A$105,0)),""))</f>
        <v/>
      </c>
      <c r="C36" s="108" t="str">
        <f>IF($A36="","",IFERROR(INDEX('Pozisyon Envanteri'!$C$6:$C$105,MATCH($A36,'Pozisyon Envanteri'!$A$6:$A$105,0)),""))</f>
        <v/>
      </c>
      <c r="D36" s="108" t="str">
        <f>IF($A36="","",IFERROR(INDEX('Pozisyon Envanteri'!$D$6:$D$105,MATCH($A36,'Pozisyon Envanteri'!$A$6:$A$105,0)),""))</f>
        <v/>
      </c>
      <c r="E36" s="108" t="str">
        <f>IF($A36="","",IFERROR(INDEX('Pozisyon Envanteri'!$E$6:$E$105,MATCH($A36,'Pozisyon Envanteri'!$A$6:$A$105,0)),""))</f>
        <v/>
      </c>
      <c r="F36" s="108" t="str">
        <f>IF($A36="","",IFERROR(INDEX('Pozisyon Envanteri'!$F$6:$F$105,MATCH($A36,'Pozisyon Envanteri'!$A$6:$A$105,0)),""))</f>
        <v/>
      </c>
      <c r="G36" s="108" t="str">
        <f>IF($A36="","",IFERROR(INDEX('Pozisyon Envanteri'!$L$6:$L$105,MATCH($A36,'Pozisyon Envanteri'!$A$6:$A$105,0)),""))</f>
        <v/>
      </c>
      <c r="H36" s="108" t="str">
        <f>IF($A36="","",IFERROR(INDEX('Pozisyon Envanteri'!$M$6:$M$105,MATCH($A36,'Pozisyon Envanteri'!$A$6:$A$105,0)),""))</f>
        <v/>
      </c>
      <c r="I36" s="108" t="str">
        <f>IF($A36="","",'Görev ve İş Yükü'!B36)</f>
        <v/>
      </c>
      <c r="J36" s="108" t="str">
        <f>IF($A36="","",'Görev ve İş Yükü'!C36)</f>
        <v/>
      </c>
      <c r="K36" s="108" t="str">
        <f>IF($A36="","",'Görev ve İş Yükü'!F36)</f>
        <v/>
      </c>
      <c r="L36" s="102" t="str">
        <f>IF($A36="","",'Görev ve İş Yükü'!I36)</f>
        <v/>
      </c>
      <c r="M36" s="108" t="str">
        <f>IF($A36="","",'Görev ve İş Yükü'!W36)</f>
        <v/>
      </c>
      <c r="N36" s="101" t="str">
        <f>IF($A36="","",'Görev ve İş Yükü'!Z36)</f>
        <v/>
      </c>
      <c r="O36" s="101" t="str">
        <f>IF($A36="","",'Görev ve İş Yükü'!AA36)</f>
        <v/>
      </c>
      <c r="P36" s="102" t="str">
        <f>IF($A36="","",'Görev ve İş Yükü'!AB36)</f>
        <v/>
      </c>
      <c r="Q36" s="103" t="str">
        <f>IF($A36="","",'Görev ve İş Yükü'!AC36)</f>
        <v/>
      </c>
      <c r="R36" s="108" t="str">
        <f>IF($A36="","",'Görev ve İş Yükü'!N36)</f>
        <v/>
      </c>
      <c r="S36" s="108" t="str">
        <f>IF($A36="","",'Görev ve İş Yükü'!R36)</f>
        <v/>
      </c>
      <c r="T36" s="108" t="str">
        <f>IF($A36="","",'Görev ve İş Yükü'!S36)</f>
        <v/>
      </c>
      <c r="U36" s="123" t="str">
        <f>IF($A36="","",IFERROR(INDEX('İş Değerleme &amp; Kademe'!$N$6:$N$105,MATCH($A36,'İş Değerleme &amp; Kademe'!$A$6:$A$105,0)),""))</f>
        <v/>
      </c>
      <c r="V36" s="108" t="str">
        <f>IF($A36="","",IFERROR(INDEX('İş Değerleme &amp; Kademe'!$O$6:$O$105,MATCH($A36,'İş Değerleme &amp; Kademe'!$A$6:$A$105,0)),""))</f>
        <v/>
      </c>
      <c r="W36" s="123" t="str">
        <f>IF($A36="","",IFERROR(INDEX('Yetenek &amp; Kariyer'!$O$6:$O$105,MATCH($A36,'Yetenek &amp; Kariyer'!$A$6:$A$105,0)),""))</f>
        <v/>
      </c>
      <c r="X36" s="108" t="str">
        <f>IF($A36="","",IFERROR(INDEX('Yetenek &amp; Kariyer'!$P$6:$P$105,MATCH($A36,'Yetenek &amp; Kariyer'!$A$6:$A$105,0)),""))</f>
        <v/>
      </c>
      <c r="Y36" s="108" t="str">
        <f>IF($A36="","",IFERROR(INDEX('Pozisyon Envanteri'!$Q$6:$Q$105,MATCH($A36,'Pozisyon Envanteri'!$A$6:$A$105,0)),""))</f>
        <v/>
      </c>
    </row>
    <row r="37" spans="1:25" x14ac:dyDescent="0.25">
      <c r="A37" s="108" t="str">
        <f>IF('Görev ve İş Yükü'!A37="","",'Görev ve İş Yükü'!A37)</f>
        <v/>
      </c>
      <c r="B37" s="108" t="str">
        <f>IF($A37="","",IFERROR(INDEX('Pozisyon Envanteri'!$B$6:$B$105,MATCH($A37,'Pozisyon Envanteri'!$A$6:$A$105,0)),""))</f>
        <v/>
      </c>
      <c r="C37" s="108" t="str">
        <f>IF($A37="","",IFERROR(INDEX('Pozisyon Envanteri'!$C$6:$C$105,MATCH($A37,'Pozisyon Envanteri'!$A$6:$A$105,0)),""))</f>
        <v/>
      </c>
      <c r="D37" s="108" t="str">
        <f>IF($A37="","",IFERROR(INDEX('Pozisyon Envanteri'!$D$6:$D$105,MATCH($A37,'Pozisyon Envanteri'!$A$6:$A$105,0)),""))</f>
        <v/>
      </c>
      <c r="E37" s="108" t="str">
        <f>IF($A37="","",IFERROR(INDEX('Pozisyon Envanteri'!$E$6:$E$105,MATCH($A37,'Pozisyon Envanteri'!$A$6:$A$105,0)),""))</f>
        <v/>
      </c>
      <c r="F37" s="108" t="str">
        <f>IF($A37="","",IFERROR(INDEX('Pozisyon Envanteri'!$F$6:$F$105,MATCH($A37,'Pozisyon Envanteri'!$A$6:$A$105,0)),""))</f>
        <v/>
      </c>
      <c r="G37" s="108" t="str">
        <f>IF($A37="","",IFERROR(INDEX('Pozisyon Envanteri'!$L$6:$L$105,MATCH($A37,'Pozisyon Envanteri'!$A$6:$A$105,0)),""))</f>
        <v/>
      </c>
      <c r="H37" s="108" t="str">
        <f>IF($A37="","",IFERROR(INDEX('Pozisyon Envanteri'!$M$6:$M$105,MATCH($A37,'Pozisyon Envanteri'!$A$6:$A$105,0)),""))</f>
        <v/>
      </c>
      <c r="I37" s="108" t="str">
        <f>IF($A37="","",'Görev ve İş Yükü'!B37)</f>
        <v/>
      </c>
      <c r="J37" s="108" t="str">
        <f>IF($A37="","",'Görev ve İş Yükü'!C37)</f>
        <v/>
      </c>
      <c r="K37" s="108" t="str">
        <f>IF($A37="","",'Görev ve İş Yükü'!F37)</f>
        <v/>
      </c>
      <c r="L37" s="102" t="str">
        <f>IF($A37="","",'Görev ve İş Yükü'!I37)</f>
        <v/>
      </c>
      <c r="M37" s="108" t="str">
        <f>IF($A37="","",'Görev ve İş Yükü'!W37)</f>
        <v/>
      </c>
      <c r="N37" s="101" t="str">
        <f>IF($A37="","",'Görev ve İş Yükü'!Z37)</f>
        <v/>
      </c>
      <c r="O37" s="101" t="str">
        <f>IF($A37="","",'Görev ve İş Yükü'!AA37)</f>
        <v/>
      </c>
      <c r="P37" s="102" t="str">
        <f>IF($A37="","",'Görev ve İş Yükü'!AB37)</f>
        <v/>
      </c>
      <c r="Q37" s="103" t="str">
        <f>IF($A37="","",'Görev ve İş Yükü'!AC37)</f>
        <v/>
      </c>
      <c r="R37" s="108" t="str">
        <f>IF($A37="","",'Görev ve İş Yükü'!N37)</f>
        <v/>
      </c>
      <c r="S37" s="108" t="str">
        <f>IF($A37="","",'Görev ve İş Yükü'!R37)</f>
        <v/>
      </c>
      <c r="T37" s="108" t="str">
        <f>IF($A37="","",'Görev ve İş Yükü'!S37)</f>
        <v/>
      </c>
      <c r="U37" s="123" t="str">
        <f>IF($A37="","",IFERROR(INDEX('İş Değerleme &amp; Kademe'!$N$6:$N$105,MATCH($A37,'İş Değerleme &amp; Kademe'!$A$6:$A$105,0)),""))</f>
        <v/>
      </c>
      <c r="V37" s="108" t="str">
        <f>IF($A37="","",IFERROR(INDEX('İş Değerleme &amp; Kademe'!$O$6:$O$105,MATCH($A37,'İş Değerleme &amp; Kademe'!$A$6:$A$105,0)),""))</f>
        <v/>
      </c>
      <c r="W37" s="123" t="str">
        <f>IF($A37="","",IFERROR(INDEX('Yetenek &amp; Kariyer'!$O$6:$O$105,MATCH($A37,'Yetenek &amp; Kariyer'!$A$6:$A$105,0)),""))</f>
        <v/>
      </c>
      <c r="X37" s="108" t="str">
        <f>IF($A37="","",IFERROR(INDEX('Yetenek &amp; Kariyer'!$P$6:$P$105,MATCH($A37,'Yetenek &amp; Kariyer'!$A$6:$A$105,0)),""))</f>
        <v/>
      </c>
      <c r="Y37" s="108" t="str">
        <f>IF($A37="","",IFERROR(INDEX('Pozisyon Envanteri'!$Q$6:$Q$105,MATCH($A37,'Pozisyon Envanteri'!$A$6:$A$105,0)),""))</f>
        <v/>
      </c>
    </row>
    <row r="38" spans="1:25" x14ac:dyDescent="0.25">
      <c r="A38" s="108" t="str">
        <f>IF('Görev ve İş Yükü'!A38="","",'Görev ve İş Yükü'!A38)</f>
        <v/>
      </c>
      <c r="B38" s="108" t="str">
        <f>IF($A38="","",IFERROR(INDEX('Pozisyon Envanteri'!$B$6:$B$105,MATCH($A38,'Pozisyon Envanteri'!$A$6:$A$105,0)),""))</f>
        <v/>
      </c>
      <c r="C38" s="108" t="str">
        <f>IF($A38="","",IFERROR(INDEX('Pozisyon Envanteri'!$C$6:$C$105,MATCH($A38,'Pozisyon Envanteri'!$A$6:$A$105,0)),""))</f>
        <v/>
      </c>
      <c r="D38" s="108" t="str">
        <f>IF($A38="","",IFERROR(INDEX('Pozisyon Envanteri'!$D$6:$D$105,MATCH($A38,'Pozisyon Envanteri'!$A$6:$A$105,0)),""))</f>
        <v/>
      </c>
      <c r="E38" s="108" t="str">
        <f>IF($A38="","",IFERROR(INDEX('Pozisyon Envanteri'!$E$6:$E$105,MATCH($A38,'Pozisyon Envanteri'!$A$6:$A$105,0)),""))</f>
        <v/>
      </c>
      <c r="F38" s="108" t="str">
        <f>IF($A38="","",IFERROR(INDEX('Pozisyon Envanteri'!$F$6:$F$105,MATCH($A38,'Pozisyon Envanteri'!$A$6:$A$105,0)),""))</f>
        <v/>
      </c>
      <c r="G38" s="108" t="str">
        <f>IF($A38="","",IFERROR(INDEX('Pozisyon Envanteri'!$L$6:$L$105,MATCH($A38,'Pozisyon Envanteri'!$A$6:$A$105,0)),""))</f>
        <v/>
      </c>
      <c r="H38" s="108" t="str">
        <f>IF($A38="","",IFERROR(INDEX('Pozisyon Envanteri'!$M$6:$M$105,MATCH($A38,'Pozisyon Envanteri'!$A$6:$A$105,0)),""))</f>
        <v/>
      </c>
      <c r="I38" s="108" t="str">
        <f>IF($A38="","",'Görev ve İş Yükü'!B38)</f>
        <v/>
      </c>
      <c r="J38" s="108" t="str">
        <f>IF($A38="","",'Görev ve İş Yükü'!C38)</f>
        <v/>
      </c>
      <c r="K38" s="108" t="str">
        <f>IF($A38="","",'Görev ve İş Yükü'!F38)</f>
        <v/>
      </c>
      <c r="L38" s="102" t="str">
        <f>IF($A38="","",'Görev ve İş Yükü'!I38)</f>
        <v/>
      </c>
      <c r="M38" s="108" t="str">
        <f>IF($A38="","",'Görev ve İş Yükü'!W38)</f>
        <v/>
      </c>
      <c r="N38" s="101" t="str">
        <f>IF($A38="","",'Görev ve İş Yükü'!Z38)</f>
        <v/>
      </c>
      <c r="O38" s="101" t="str">
        <f>IF($A38="","",'Görev ve İş Yükü'!AA38)</f>
        <v/>
      </c>
      <c r="P38" s="102" t="str">
        <f>IF($A38="","",'Görev ve İş Yükü'!AB38)</f>
        <v/>
      </c>
      <c r="Q38" s="103" t="str">
        <f>IF($A38="","",'Görev ve İş Yükü'!AC38)</f>
        <v/>
      </c>
      <c r="R38" s="108" t="str">
        <f>IF($A38="","",'Görev ve İş Yükü'!N38)</f>
        <v/>
      </c>
      <c r="S38" s="108" t="str">
        <f>IF($A38="","",'Görev ve İş Yükü'!R38)</f>
        <v/>
      </c>
      <c r="T38" s="108" t="str">
        <f>IF($A38="","",'Görev ve İş Yükü'!S38)</f>
        <v/>
      </c>
      <c r="U38" s="123" t="str">
        <f>IF($A38="","",IFERROR(INDEX('İş Değerleme &amp; Kademe'!$N$6:$N$105,MATCH($A38,'İş Değerleme &amp; Kademe'!$A$6:$A$105,0)),""))</f>
        <v/>
      </c>
      <c r="V38" s="108" t="str">
        <f>IF($A38="","",IFERROR(INDEX('İş Değerleme &amp; Kademe'!$O$6:$O$105,MATCH($A38,'İş Değerleme &amp; Kademe'!$A$6:$A$105,0)),""))</f>
        <v/>
      </c>
      <c r="W38" s="123" t="str">
        <f>IF($A38="","",IFERROR(INDEX('Yetenek &amp; Kariyer'!$O$6:$O$105,MATCH($A38,'Yetenek &amp; Kariyer'!$A$6:$A$105,0)),""))</f>
        <v/>
      </c>
      <c r="X38" s="108" t="str">
        <f>IF($A38="","",IFERROR(INDEX('Yetenek &amp; Kariyer'!$P$6:$P$105,MATCH($A38,'Yetenek &amp; Kariyer'!$A$6:$A$105,0)),""))</f>
        <v/>
      </c>
      <c r="Y38" s="108" t="str">
        <f>IF($A38="","",IFERROR(INDEX('Pozisyon Envanteri'!$Q$6:$Q$105,MATCH($A38,'Pozisyon Envanteri'!$A$6:$A$105,0)),""))</f>
        <v/>
      </c>
    </row>
    <row r="39" spans="1:25" x14ac:dyDescent="0.25">
      <c r="A39" s="108" t="str">
        <f>IF('Görev ve İş Yükü'!A39="","",'Görev ve İş Yükü'!A39)</f>
        <v/>
      </c>
      <c r="B39" s="108" t="str">
        <f>IF($A39="","",IFERROR(INDEX('Pozisyon Envanteri'!$B$6:$B$105,MATCH($A39,'Pozisyon Envanteri'!$A$6:$A$105,0)),""))</f>
        <v/>
      </c>
      <c r="C39" s="108" t="str">
        <f>IF($A39="","",IFERROR(INDEX('Pozisyon Envanteri'!$C$6:$C$105,MATCH($A39,'Pozisyon Envanteri'!$A$6:$A$105,0)),""))</f>
        <v/>
      </c>
      <c r="D39" s="108" t="str">
        <f>IF($A39="","",IFERROR(INDEX('Pozisyon Envanteri'!$D$6:$D$105,MATCH($A39,'Pozisyon Envanteri'!$A$6:$A$105,0)),""))</f>
        <v/>
      </c>
      <c r="E39" s="108" t="str">
        <f>IF($A39="","",IFERROR(INDEX('Pozisyon Envanteri'!$E$6:$E$105,MATCH($A39,'Pozisyon Envanteri'!$A$6:$A$105,0)),""))</f>
        <v/>
      </c>
      <c r="F39" s="108" t="str">
        <f>IF($A39="","",IFERROR(INDEX('Pozisyon Envanteri'!$F$6:$F$105,MATCH($A39,'Pozisyon Envanteri'!$A$6:$A$105,0)),""))</f>
        <v/>
      </c>
      <c r="G39" s="108" t="str">
        <f>IF($A39="","",IFERROR(INDEX('Pozisyon Envanteri'!$L$6:$L$105,MATCH($A39,'Pozisyon Envanteri'!$A$6:$A$105,0)),""))</f>
        <v/>
      </c>
      <c r="H39" s="108" t="str">
        <f>IF($A39="","",IFERROR(INDEX('Pozisyon Envanteri'!$M$6:$M$105,MATCH($A39,'Pozisyon Envanteri'!$A$6:$A$105,0)),""))</f>
        <v/>
      </c>
      <c r="I39" s="108" t="str">
        <f>IF($A39="","",'Görev ve İş Yükü'!B39)</f>
        <v/>
      </c>
      <c r="J39" s="108" t="str">
        <f>IF($A39="","",'Görev ve İş Yükü'!C39)</f>
        <v/>
      </c>
      <c r="K39" s="108" t="str">
        <f>IF($A39="","",'Görev ve İş Yükü'!F39)</f>
        <v/>
      </c>
      <c r="L39" s="102" t="str">
        <f>IF($A39="","",'Görev ve İş Yükü'!I39)</f>
        <v/>
      </c>
      <c r="M39" s="108" t="str">
        <f>IF($A39="","",'Görev ve İş Yükü'!W39)</f>
        <v/>
      </c>
      <c r="N39" s="101" t="str">
        <f>IF($A39="","",'Görev ve İş Yükü'!Z39)</f>
        <v/>
      </c>
      <c r="O39" s="101" t="str">
        <f>IF($A39="","",'Görev ve İş Yükü'!AA39)</f>
        <v/>
      </c>
      <c r="P39" s="102" t="str">
        <f>IF($A39="","",'Görev ve İş Yükü'!AB39)</f>
        <v/>
      </c>
      <c r="Q39" s="103" t="str">
        <f>IF($A39="","",'Görev ve İş Yükü'!AC39)</f>
        <v/>
      </c>
      <c r="R39" s="108" t="str">
        <f>IF($A39="","",'Görev ve İş Yükü'!N39)</f>
        <v/>
      </c>
      <c r="S39" s="108" t="str">
        <f>IF($A39="","",'Görev ve İş Yükü'!R39)</f>
        <v/>
      </c>
      <c r="T39" s="108" t="str">
        <f>IF($A39="","",'Görev ve İş Yükü'!S39)</f>
        <v/>
      </c>
      <c r="U39" s="123" t="str">
        <f>IF($A39="","",IFERROR(INDEX('İş Değerleme &amp; Kademe'!$N$6:$N$105,MATCH($A39,'İş Değerleme &amp; Kademe'!$A$6:$A$105,0)),""))</f>
        <v/>
      </c>
      <c r="V39" s="108" t="str">
        <f>IF($A39="","",IFERROR(INDEX('İş Değerleme &amp; Kademe'!$O$6:$O$105,MATCH($A39,'İş Değerleme &amp; Kademe'!$A$6:$A$105,0)),""))</f>
        <v/>
      </c>
      <c r="W39" s="123" t="str">
        <f>IF($A39="","",IFERROR(INDEX('Yetenek &amp; Kariyer'!$O$6:$O$105,MATCH($A39,'Yetenek &amp; Kariyer'!$A$6:$A$105,0)),""))</f>
        <v/>
      </c>
      <c r="X39" s="108" t="str">
        <f>IF($A39="","",IFERROR(INDEX('Yetenek &amp; Kariyer'!$P$6:$P$105,MATCH($A39,'Yetenek &amp; Kariyer'!$A$6:$A$105,0)),""))</f>
        <v/>
      </c>
      <c r="Y39" s="108" t="str">
        <f>IF($A39="","",IFERROR(INDEX('Pozisyon Envanteri'!$Q$6:$Q$105,MATCH($A39,'Pozisyon Envanteri'!$A$6:$A$105,0)),""))</f>
        <v/>
      </c>
    </row>
    <row r="40" spans="1:25" x14ac:dyDescent="0.25">
      <c r="A40" s="108" t="str">
        <f>IF('Görev ve İş Yükü'!A40="","",'Görev ve İş Yükü'!A40)</f>
        <v/>
      </c>
      <c r="B40" s="108" t="str">
        <f>IF($A40="","",IFERROR(INDEX('Pozisyon Envanteri'!$B$6:$B$105,MATCH($A40,'Pozisyon Envanteri'!$A$6:$A$105,0)),""))</f>
        <v/>
      </c>
      <c r="C40" s="108" t="str">
        <f>IF($A40="","",IFERROR(INDEX('Pozisyon Envanteri'!$C$6:$C$105,MATCH($A40,'Pozisyon Envanteri'!$A$6:$A$105,0)),""))</f>
        <v/>
      </c>
      <c r="D40" s="108" t="str">
        <f>IF($A40="","",IFERROR(INDEX('Pozisyon Envanteri'!$D$6:$D$105,MATCH($A40,'Pozisyon Envanteri'!$A$6:$A$105,0)),""))</f>
        <v/>
      </c>
      <c r="E40" s="108" t="str">
        <f>IF($A40="","",IFERROR(INDEX('Pozisyon Envanteri'!$E$6:$E$105,MATCH($A40,'Pozisyon Envanteri'!$A$6:$A$105,0)),""))</f>
        <v/>
      </c>
      <c r="F40" s="108" t="str">
        <f>IF($A40="","",IFERROR(INDEX('Pozisyon Envanteri'!$F$6:$F$105,MATCH($A40,'Pozisyon Envanteri'!$A$6:$A$105,0)),""))</f>
        <v/>
      </c>
      <c r="G40" s="108" t="str">
        <f>IF($A40="","",IFERROR(INDEX('Pozisyon Envanteri'!$L$6:$L$105,MATCH($A40,'Pozisyon Envanteri'!$A$6:$A$105,0)),""))</f>
        <v/>
      </c>
      <c r="H40" s="108" t="str">
        <f>IF($A40="","",IFERROR(INDEX('Pozisyon Envanteri'!$M$6:$M$105,MATCH($A40,'Pozisyon Envanteri'!$A$6:$A$105,0)),""))</f>
        <v/>
      </c>
      <c r="I40" s="108" t="str">
        <f>IF($A40="","",'Görev ve İş Yükü'!B40)</f>
        <v/>
      </c>
      <c r="J40" s="108" t="str">
        <f>IF($A40="","",'Görev ve İş Yükü'!C40)</f>
        <v/>
      </c>
      <c r="K40" s="108" t="str">
        <f>IF($A40="","",'Görev ve İş Yükü'!F40)</f>
        <v/>
      </c>
      <c r="L40" s="102" t="str">
        <f>IF($A40="","",'Görev ve İş Yükü'!I40)</f>
        <v/>
      </c>
      <c r="M40" s="108" t="str">
        <f>IF($A40="","",'Görev ve İş Yükü'!W40)</f>
        <v/>
      </c>
      <c r="N40" s="101" t="str">
        <f>IF($A40="","",'Görev ve İş Yükü'!Z40)</f>
        <v/>
      </c>
      <c r="O40" s="101" t="str">
        <f>IF($A40="","",'Görev ve İş Yükü'!AA40)</f>
        <v/>
      </c>
      <c r="P40" s="102" t="str">
        <f>IF($A40="","",'Görev ve İş Yükü'!AB40)</f>
        <v/>
      </c>
      <c r="Q40" s="103" t="str">
        <f>IF($A40="","",'Görev ve İş Yükü'!AC40)</f>
        <v/>
      </c>
      <c r="R40" s="108" t="str">
        <f>IF($A40="","",'Görev ve İş Yükü'!N40)</f>
        <v/>
      </c>
      <c r="S40" s="108" t="str">
        <f>IF($A40="","",'Görev ve İş Yükü'!R40)</f>
        <v/>
      </c>
      <c r="T40" s="108" t="str">
        <f>IF($A40="","",'Görev ve İş Yükü'!S40)</f>
        <v/>
      </c>
      <c r="U40" s="123" t="str">
        <f>IF($A40="","",IFERROR(INDEX('İş Değerleme &amp; Kademe'!$N$6:$N$105,MATCH($A40,'İş Değerleme &amp; Kademe'!$A$6:$A$105,0)),""))</f>
        <v/>
      </c>
      <c r="V40" s="108" t="str">
        <f>IF($A40="","",IFERROR(INDEX('İş Değerleme &amp; Kademe'!$O$6:$O$105,MATCH($A40,'İş Değerleme &amp; Kademe'!$A$6:$A$105,0)),""))</f>
        <v/>
      </c>
      <c r="W40" s="123" t="str">
        <f>IF($A40="","",IFERROR(INDEX('Yetenek &amp; Kariyer'!$O$6:$O$105,MATCH($A40,'Yetenek &amp; Kariyer'!$A$6:$A$105,0)),""))</f>
        <v/>
      </c>
      <c r="X40" s="108" t="str">
        <f>IF($A40="","",IFERROR(INDEX('Yetenek &amp; Kariyer'!$P$6:$P$105,MATCH($A40,'Yetenek &amp; Kariyer'!$A$6:$A$105,0)),""))</f>
        <v/>
      </c>
      <c r="Y40" s="108" t="str">
        <f>IF($A40="","",IFERROR(INDEX('Pozisyon Envanteri'!$Q$6:$Q$105,MATCH($A40,'Pozisyon Envanteri'!$A$6:$A$105,0)),""))</f>
        <v/>
      </c>
    </row>
    <row r="41" spans="1:25" x14ac:dyDescent="0.25">
      <c r="A41" s="108" t="str">
        <f>IF('Görev ve İş Yükü'!A41="","",'Görev ve İş Yükü'!A41)</f>
        <v/>
      </c>
      <c r="B41" s="108" t="str">
        <f>IF($A41="","",IFERROR(INDEX('Pozisyon Envanteri'!$B$6:$B$105,MATCH($A41,'Pozisyon Envanteri'!$A$6:$A$105,0)),""))</f>
        <v/>
      </c>
      <c r="C41" s="108" t="str">
        <f>IF($A41="","",IFERROR(INDEX('Pozisyon Envanteri'!$C$6:$C$105,MATCH($A41,'Pozisyon Envanteri'!$A$6:$A$105,0)),""))</f>
        <v/>
      </c>
      <c r="D41" s="108" t="str">
        <f>IF($A41="","",IFERROR(INDEX('Pozisyon Envanteri'!$D$6:$D$105,MATCH($A41,'Pozisyon Envanteri'!$A$6:$A$105,0)),""))</f>
        <v/>
      </c>
      <c r="E41" s="108" t="str">
        <f>IF($A41="","",IFERROR(INDEX('Pozisyon Envanteri'!$E$6:$E$105,MATCH($A41,'Pozisyon Envanteri'!$A$6:$A$105,0)),""))</f>
        <v/>
      </c>
      <c r="F41" s="108" t="str">
        <f>IF($A41="","",IFERROR(INDEX('Pozisyon Envanteri'!$F$6:$F$105,MATCH($A41,'Pozisyon Envanteri'!$A$6:$A$105,0)),""))</f>
        <v/>
      </c>
      <c r="G41" s="108" t="str">
        <f>IF($A41="","",IFERROR(INDEX('Pozisyon Envanteri'!$L$6:$L$105,MATCH($A41,'Pozisyon Envanteri'!$A$6:$A$105,0)),""))</f>
        <v/>
      </c>
      <c r="H41" s="108" t="str">
        <f>IF($A41="","",IFERROR(INDEX('Pozisyon Envanteri'!$M$6:$M$105,MATCH($A41,'Pozisyon Envanteri'!$A$6:$A$105,0)),""))</f>
        <v/>
      </c>
      <c r="I41" s="108" t="str">
        <f>IF($A41="","",'Görev ve İş Yükü'!B41)</f>
        <v/>
      </c>
      <c r="J41" s="108" t="str">
        <f>IF($A41="","",'Görev ve İş Yükü'!C41)</f>
        <v/>
      </c>
      <c r="K41" s="108" t="str">
        <f>IF($A41="","",'Görev ve İş Yükü'!F41)</f>
        <v/>
      </c>
      <c r="L41" s="102" t="str">
        <f>IF($A41="","",'Görev ve İş Yükü'!I41)</f>
        <v/>
      </c>
      <c r="M41" s="108" t="str">
        <f>IF($A41="","",'Görev ve İş Yükü'!W41)</f>
        <v/>
      </c>
      <c r="N41" s="101" t="str">
        <f>IF($A41="","",'Görev ve İş Yükü'!Z41)</f>
        <v/>
      </c>
      <c r="O41" s="101" t="str">
        <f>IF($A41="","",'Görev ve İş Yükü'!AA41)</f>
        <v/>
      </c>
      <c r="P41" s="102" t="str">
        <f>IF($A41="","",'Görev ve İş Yükü'!AB41)</f>
        <v/>
      </c>
      <c r="Q41" s="103" t="str">
        <f>IF($A41="","",'Görev ve İş Yükü'!AC41)</f>
        <v/>
      </c>
      <c r="R41" s="108" t="str">
        <f>IF($A41="","",'Görev ve İş Yükü'!N41)</f>
        <v/>
      </c>
      <c r="S41" s="108" t="str">
        <f>IF($A41="","",'Görev ve İş Yükü'!R41)</f>
        <v/>
      </c>
      <c r="T41" s="108" t="str">
        <f>IF($A41="","",'Görev ve İş Yükü'!S41)</f>
        <v/>
      </c>
      <c r="U41" s="123" t="str">
        <f>IF($A41="","",IFERROR(INDEX('İş Değerleme &amp; Kademe'!$N$6:$N$105,MATCH($A41,'İş Değerleme &amp; Kademe'!$A$6:$A$105,0)),""))</f>
        <v/>
      </c>
      <c r="V41" s="108" t="str">
        <f>IF($A41="","",IFERROR(INDEX('İş Değerleme &amp; Kademe'!$O$6:$O$105,MATCH($A41,'İş Değerleme &amp; Kademe'!$A$6:$A$105,0)),""))</f>
        <v/>
      </c>
      <c r="W41" s="123" t="str">
        <f>IF($A41="","",IFERROR(INDEX('Yetenek &amp; Kariyer'!$O$6:$O$105,MATCH($A41,'Yetenek &amp; Kariyer'!$A$6:$A$105,0)),""))</f>
        <v/>
      </c>
      <c r="X41" s="108" t="str">
        <f>IF($A41="","",IFERROR(INDEX('Yetenek &amp; Kariyer'!$P$6:$P$105,MATCH($A41,'Yetenek &amp; Kariyer'!$A$6:$A$105,0)),""))</f>
        <v/>
      </c>
      <c r="Y41" s="108" t="str">
        <f>IF($A41="","",IFERROR(INDEX('Pozisyon Envanteri'!$Q$6:$Q$105,MATCH($A41,'Pozisyon Envanteri'!$A$6:$A$105,0)),""))</f>
        <v/>
      </c>
    </row>
    <row r="42" spans="1:25" x14ac:dyDescent="0.25">
      <c r="A42" s="108" t="str">
        <f>IF('Görev ve İş Yükü'!A42="","",'Görev ve İş Yükü'!A42)</f>
        <v/>
      </c>
      <c r="B42" s="108" t="str">
        <f>IF($A42="","",IFERROR(INDEX('Pozisyon Envanteri'!$B$6:$B$105,MATCH($A42,'Pozisyon Envanteri'!$A$6:$A$105,0)),""))</f>
        <v/>
      </c>
      <c r="C42" s="108" t="str">
        <f>IF($A42="","",IFERROR(INDEX('Pozisyon Envanteri'!$C$6:$C$105,MATCH($A42,'Pozisyon Envanteri'!$A$6:$A$105,0)),""))</f>
        <v/>
      </c>
      <c r="D42" s="108" t="str">
        <f>IF($A42="","",IFERROR(INDEX('Pozisyon Envanteri'!$D$6:$D$105,MATCH($A42,'Pozisyon Envanteri'!$A$6:$A$105,0)),""))</f>
        <v/>
      </c>
      <c r="E42" s="108" t="str">
        <f>IF($A42="","",IFERROR(INDEX('Pozisyon Envanteri'!$E$6:$E$105,MATCH($A42,'Pozisyon Envanteri'!$A$6:$A$105,0)),""))</f>
        <v/>
      </c>
      <c r="F42" s="108" t="str">
        <f>IF($A42="","",IFERROR(INDEX('Pozisyon Envanteri'!$F$6:$F$105,MATCH($A42,'Pozisyon Envanteri'!$A$6:$A$105,0)),""))</f>
        <v/>
      </c>
      <c r="G42" s="108" t="str">
        <f>IF($A42="","",IFERROR(INDEX('Pozisyon Envanteri'!$L$6:$L$105,MATCH($A42,'Pozisyon Envanteri'!$A$6:$A$105,0)),""))</f>
        <v/>
      </c>
      <c r="H42" s="108" t="str">
        <f>IF($A42="","",IFERROR(INDEX('Pozisyon Envanteri'!$M$6:$M$105,MATCH($A42,'Pozisyon Envanteri'!$A$6:$A$105,0)),""))</f>
        <v/>
      </c>
      <c r="I42" s="108" t="str">
        <f>IF($A42="","",'Görev ve İş Yükü'!B42)</f>
        <v/>
      </c>
      <c r="J42" s="108" t="str">
        <f>IF($A42="","",'Görev ve İş Yükü'!C42)</f>
        <v/>
      </c>
      <c r="K42" s="108" t="str">
        <f>IF($A42="","",'Görev ve İş Yükü'!F42)</f>
        <v/>
      </c>
      <c r="L42" s="102" t="str">
        <f>IF($A42="","",'Görev ve İş Yükü'!I42)</f>
        <v/>
      </c>
      <c r="M42" s="108" t="str">
        <f>IF($A42="","",'Görev ve İş Yükü'!W42)</f>
        <v/>
      </c>
      <c r="N42" s="101" t="str">
        <f>IF($A42="","",'Görev ve İş Yükü'!Z42)</f>
        <v/>
      </c>
      <c r="O42" s="101" t="str">
        <f>IF($A42="","",'Görev ve İş Yükü'!AA42)</f>
        <v/>
      </c>
      <c r="P42" s="102" t="str">
        <f>IF($A42="","",'Görev ve İş Yükü'!AB42)</f>
        <v/>
      </c>
      <c r="Q42" s="103" t="str">
        <f>IF($A42="","",'Görev ve İş Yükü'!AC42)</f>
        <v/>
      </c>
      <c r="R42" s="108" t="str">
        <f>IF($A42="","",'Görev ve İş Yükü'!N42)</f>
        <v/>
      </c>
      <c r="S42" s="108" t="str">
        <f>IF($A42="","",'Görev ve İş Yükü'!R42)</f>
        <v/>
      </c>
      <c r="T42" s="108" t="str">
        <f>IF($A42="","",'Görev ve İş Yükü'!S42)</f>
        <v/>
      </c>
      <c r="U42" s="123" t="str">
        <f>IF($A42="","",IFERROR(INDEX('İş Değerleme &amp; Kademe'!$N$6:$N$105,MATCH($A42,'İş Değerleme &amp; Kademe'!$A$6:$A$105,0)),""))</f>
        <v/>
      </c>
      <c r="V42" s="108" t="str">
        <f>IF($A42="","",IFERROR(INDEX('İş Değerleme &amp; Kademe'!$O$6:$O$105,MATCH($A42,'İş Değerleme &amp; Kademe'!$A$6:$A$105,0)),""))</f>
        <v/>
      </c>
      <c r="W42" s="123" t="str">
        <f>IF($A42="","",IFERROR(INDEX('Yetenek &amp; Kariyer'!$O$6:$O$105,MATCH($A42,'Yetenek &amp; Kariyer'!$A$6:$A$105,0)),""))</f>
        <v/>
      </c>
      <c r="X42" s="108" t="str">
        <f>IF($A42="","",IFERROR(INDEX('Yetenek &amp; Kariyer'!$P$6:$P$105,MATCH($A42,'Yetenek &amp; Kariyer'!$A$6:$A$105,0)),""))</f>
        <v/>
      </c>
      <c r="Y42" s="108" t="str">
        <f>IF($A42="","",IFERROR(INDEX('Pozisyon Envanteri'!$Q$6:$Q$105,MATCH($A42,'Pozisyon Envanteri'!$A$6:$A$105,0)),""))</f>
        <v/>
      </c>
    </row>
    <row r="43" spans="1:25" x14ac:dyDescent="0.25">
      <c r="A43" s="108" t="str">
        <f>IF('Görev ve İş Yükü'!A43="","",'Görev ve İş Yükü'!A43)</f>
        <v/>
      </c>
      <c r="B43" s="108" t="str">
        <f>IF($A43="","",IFERROR(INDEX('Pozisyon Envanteri'!$B$6:$B$105,MATCH($A43,'Pozisyon Envanteri'!$A$6:$A$105,0)),""))</f>
        <v/>
      </c>
      <c r="C43" s="108" t="str">
        <f>IF($A43="","",IFERROR(INDEX('Pozisyon Envanteri'!$C$6:$C$105,MATCH($A43,'Pozisyon Envanteri'!$A$6:$A$105,0)),""))</f>
        <v/>
      </c>
      <c r="D43" s="108" t="str">
        <f>IF($A43="","",IFERROR(INDEX('Pozisyon Envanteri'!$D$6:$D$105,MATCH($A43,'Pozisyon Envanteri'!$A$6:$A$105,0)),""))</f>
        <v/>
      </c>
      <c r="E43" s="108" t="str">
        <f>IF($A43="","",IFERROR(INDEX('Pozisyon Envanteri'!$E$6:$E$105,MATCH($A43,'Pozisyon Envanteri'!$A$6:$A$105,0)),""))</f>
        <v/>
      </c>
      <c r="F43" s="108" t="str">
        <f>IF($A43="","",IFERROR(INDEX('Pozisyon Envanteri'!$F$6:$F$105,MATCH($A43,'Pozisyon Envanteri'!$A$6:$A$105,0)),""))</f>
        <v/>
      </c>
      <c r="G43" s="108" t="str">
        <f>IF($A43="","",IFERROR(INDEX('Pozisyon Envanteri'!$L$6:$L$105,MATCH($A43,'Pozisyon Envanteri'!$A$6:$A$105,0)),""))</f>
        <v/>
      </c>
      <c r="H43" s="108" t="str">
        <f>IF($A43="","",IFERROR(INDEX('Pozisyon Envanteri'!$M$6:$M$105,MATCH($A43,'Pozisyon Envanteri'!$A$6:$A$105,0)),""))</f>
        <v/>
      </c>
      <c r="I43" s="108" t="str">
        <f>IF($A43="","",'Görev ve İş Yükü'!B43)</f>
        <v/>
      </c>
      <c r="J43" s="108" t="str">
        <f>IF($A43="","",'Görev ve İş Yükü'!C43)</f>
        <v/>
      </c>
      <c r="K43" s="108" t="str">
        <f>IF($A43="","",'Görev ve İş Yükü'!F43)</f>
        <v/>
      </c>
      <c r="L43" s="102" t="str">
        <f>IF($A43="","",'Görev ve İş Yükü'!I43)</f>
        <v/>
      </c>
      <c r="M43" s="108" t="str">
        <f>IF($A43="","",'Görev ve İş Yükü'!W43)</f>
        <v/>
      </c>
      <c r="N43" s="101" t="str">
        <f>IF($A43="","",'Görev ve İş Yükü'!Z43)</f>
        <v/>
      </c>
      <c r="O43" s="101" t="str">
        <f>IF($A43="","",'Görev ve İş Yükü'!AA43)</f>
        <v/>
      </c>
      <c r="P43" s="102" t="str">
        <f>IF($A43="","",'Görev ve İş Yükü'!AB43)</f>
        <v/>
      </c>
      <c r="Q43" s="103" t="str">
        <f>IF($A43="","",'Görev ve İş Yükü'!AC43)</f>
        <v/>
      </c>
      <c r="R43" s="108" t="str">
        <f>IF($A43="","",'Görev ve İş Yükü'!N43)</f>
        <v/>
      </c>
      <c r="S43" s="108" t="str">
        <f>IF($A43="","",'Görev ve İş Yükü'!R43)</f>
        <v/>
      </c>
      <c r="T43" s="108" t="str">
        <f>IF($A43="","",'Görev ve İş Yükü'!S43)</f>
        <v/>
      </c>
      <c r="U43" s="123" t="str">
        <f>IF($A43="","",IFERROR(INDEX('İş Değerleme &amp; Kademe'!$N$6:$N$105,MATCH($A43,'İş Değerleme &amp; Kademe'!$A$6:$A$105,0)),""))</f>
        <v/>
      </c>
      <c r="V43" s="108" t="str">
        <f>IF($A43="","",IFERROR(INDEX('İş Değerleme &amp; Kademe'!$O$6:$O$105,MATCH($A43,'İş Değerleme &amp; Kademe'!$A$6:$A$105,0)),""))</f>
        <v/>
      </c>
      <c r="W43" s="123" t="str">
        <f>IF($A43="","",IFERROR(INDEX('Yetenek &amp; Kariyer'!$O$6:$O$105,MATCH($A43,'Yetenek &amp; Kariyer'!$A$6:$A$105,0)),""))</f>
        <v/>
      </c>
      <c r="X43" s="108" t="str">
        <f>IF($A43="","",IFERROR(INDEX('Yetenek &amp; Kariyer'!$P$6:$P$105,MATCH($A43,'Yetenek &amp; Kariyer'!$A$6:$A$105,0)),""))</f>
        <v/>
      </c>
      <c r="Y43" s="108" t="str">
        <f>IF($A43="","",IFERROR(INDEX('Pozisyon Envanteri'!$Q$6:$Q$105,MATCH($A43,'Pozisyon Envanteri'!$A$6:$A$105,0)),""))</f>
        <v/>
      </c>
    </row>
    <row r="44" spans="1:25" x14ac:dyDescent="0.25">
      <c r="A44" s="108" t="str">
        <f>IF('Görev ve İş Yükü'!A44="","",'Görev ve İş Yükü'!A44)</f>
        <v/>
      </c>
      <c r="B44" s="108" t="str">
        <f>IF($A44="","",IFERROR(INDEX('Pozisyon Envanteri'!$B$6:$B$105,MATCH($A44,'Pozisyon Envanteri'!$A$6:$A$105,0)),""))</f>
        <v/>
      </c>
      <c r="C44" s="108" t="str">
        <f>IF($A44="","",IFERROR(INDEX('Pozisyon Envanteri'!$C$6:$C$105,MATCH($A44,'Pozisyon Envanteri'!$A$6:$A$105,0)),""))</f>
        <v/>
      </c>
      <c r="D44" s="108" t="str">
        <f>IF($A44="","",IFERROR(INDEX('Pozisyon Envanteri'!$D$6:$D$105,MATCH($A44,'Pozisyon Envanteri'!$A$6:$A$105,0)),""))</f>
        <v/>
      </c>
      <c r="E44" s="108" t="str">
        <f>IF($A44="","",IFERROR(INDEX('Pozisyon Envanteri'!$E$6:$E$105,MATCH($A44,'Pozisyon Envanteri'!$A$6:$A$105,0)),""))</f>
        <v/>
      </c>
      <c r="F44" s="108" t="str">
        <f>IF($A44="","",IFERROR(INDEX('Pozisyon Envanteri'!$F$6:$F$105,MATCH($A44,'Pozisyon Envanteri'!$A$6:$A$105,0)),""))</f>
        <v/>
      </c>
      <c r="G44" s="108" t="str">
        <f>IF($A44="","",IFERROR(INDEX('Pozisyon Envanteri'!$L$6:$L$105,MATCH($A44,'Pozisyon Envanteri'!$A$6:$A$105,0)),""))</f>
        <v/>
      </c>
      <c r="H44" s="108" t="str">
        <f>IF($A44="","",IFERROR(INDEX('Pozisyon Envanteri'!$M$6:$M$105,MATCH($A44,'Pozisyon Envanteri'!$A$6:$A$105,0)),""))</f>
        <v/>
      </c>
      <c r="I44" s="108" t="str">
        <f>IF($A44="","",'Görev ve İş Yükü'!B44)</f>
        <v/>
      </c>
      <c r="J44" s="108" t="str">
        <f>IF($A44="","",'Görev ve İş Yükü'!C44)</f>
        <v/>
      </c>
      <c r="K44" s="108" t="str">
        <f>IF($A44="","",'Görev ve İş Yükü'!F44)</f>
        <v/>
      </c>
      <c r="L44" s="102" t="str">
        <f>IF($A44="","",'Görev ve İş Yükü'!I44)</f>
        <v/>
      </c>
      <c r="M44" s="108" t="str">
        <f>IF($A44="","",'Görev ve İş Yükü'!W44)</f>
        <v/>
      </c>
      <c r="N44" s="101" t="str">
        <f>IF($A44="","",'Görev ve İş Yükü'!Z44)</f>
        <v/>
      </c>
      <c r="O44" s="101" t="str">
        <f>IF($A44="","",'Görev ve İş Yükü'!AA44)</f>
        <v/>
      </c>
      <c r="P44" s="102" t="str">
        <f>IF($A44="","",'Görev ve İş Yükü'!AB44)</f>
        <v/>
      </c>
      <c r="Q44" s="103" t="str">
        <f>IF($A44="","",'Görev ve İş Yükü'!AC44)</f>
        <v/>
      </c>
      <c r="R44" s="108" t="str">
        <f>IF($A44="","",'Görev ve İş Yükü'!N44)</f>
        <v/>
      </c>
      <c r="S44" s="108" t="str">
        <f>IF($A44="","",'Görev ve İş Yükü'!R44)</f>
        <v/>
      </c>
      <c r="T44" s="108" t="str">
        <f>IF($A44="","",'Görev ve İş Yükü'!S44)</f>
        <v/>
      </c>
      <c r="U44" s="123" t="str">
        <f>IF($A44="","",IFERROR(INDEX('İş Değerleme &amp; Kademe'!$N$6:$N$105,MATCH($A44,'İş Değerleme &amp; Kademe'!$A$6:$A$105,0)),""))</f>
        <v/>
      </c>
      <c r="V44" s="108" t="str">
        <f>IF($A44="","",IFERROR(INDEX('İş Değerleme &amp; Kademe'!$O$6:$O$105,MATCH($A44,'İş Değerleme &amp; Kademe'!$A$6:$A$105,0)),""))</f>
        <v/>
      </c>
      <c r="W44" s="123" t="str">
        <f>IF($A44="","",IFERROR(INDEX('Yetenek &amp; Kariyer'!$O$6:$O$105,MATCH($A44,'Yetenek &amp; Kariyer'!$A$6:$A$105,0)),""))</f>
        <v/>
      </c>
      <c r="X44" s="108" t="str">
        <f>IF($A44="","",IFERROR(INDEX('Yetenek &amp; Kariyer'!$P$6:$P$105,MATCH($A44,'Yetenek &amp; Kariyer'!$A$6:$A$105,0)),""))</f>
        <v/>
      </c>
      <c r="Y44" s="108" t="str">
        <f>IF($A44="","",IFERROR(INDEX('Pozisyon Envanteri'!$Q$6:$Q$105,MATCH($A44,'Pozisyon Envanteri'!$A$6:$A$105,0)),""))</f>
        <v/>
      </c>
    </row>
    <row r="45" spans="1:25" x14ac:dyDescent="0.25">
      <c r="A45" s="108" t="str">
        <f>IF('Görev ve İş Yükü'!A45="","",'Görev ve İş Yükü'!A45)</f>
        <v/>
      </c>
      <c r="B45" s="108" t="str">
        <f>IF($A45="","",IFERROR(INDEX('Pozisyon Envanteri'!$B$6:$B$105,MATCH($A45,'Pozisyon Envanteri'!$A$6:$A$105,0)),""))</f>
        <v/>
      </c>
      <c r="C45" s="108" t="str">
        <f>IF($A45="","",IFERROR(INDEX('Pozisyon Envanteri'!$C$6:$C$105,MATCH($A45,'Pozisyon Envanteri'!$A$6:$A$105,0)),""))</f>
        <v/>
      </c>
      <c r="D45" s="108" t="str">
        <f>IF($A45="","",IFERROR(INDEX('Pozisyon Envanteri'!$D$6:$D$105,MATCH($A45,'Pozisyon Envanteri'!$A$6:$A$105,0)),""))</f>
        <v/>
      </c>
      <c r="E45" s="108" t="str">
        <f>IF($A45="","",IFERROR(INDEX('Pozisyon Envanteri'!$E$6:$E$105,MATCH($A45,'Pozisyon Envanteri'!$A$6:$A$105,0)),""))</f>
        <v/>
      </c>
      <c r="F45" s="108" t="str">
        <f>IF($A45="","",IFERROR(INDEX('Pozisyon Envanteri'!$F$6:$F$105,MATCH($A45,'Pozisyon Envanteri'!$A$6:$A$105,0)),""))</f>
        <v/>
      </c>
      <c r="G45" s="108" t="str">
        <f>IF($A45="","",IFERROR(INDEX('Pozisyon Envanteri'!$L$6:$L$105,MATCH($A45,'Pozisyon Envanteri'!$A$6:$A$105,0)),""))</f>
        <v/>
      </c>
      <c r="H45" s="108" t="str">
        <f>IF($A45="","",IFERROR(INDEX('Pozisyon Envanteri'!$M$6:$M$105,MATCH($A45,'Pozisyon Envanteri'!$A$6:$A$105,0)),""))</f>
        <v/>
      </c>
      <c r="I45" s="108" t="str">
        <f>IF($A45="","",'Görev ve İş Yükü'!B45)</f>
        <v/>
      </c>
      <c r="J45" s="108" t="str">
        <f>IF($A45="","",'Görev ve İş Yükü'!C45)</f>
        <v/>
      </c>
      <c r="K45" s="108" t="str">
        <f>IF($A45="","",'Görev ve İş Yükü'!F45)</f>
        <v/>
      </c>
      <c r="L45" s="102" t="str">
        <f>IF($A45="","",'Görev ve İş Yükü'!I45)</f>
        <v/>
      </c>
      <c r="M45" s="108" t="str">
        <f>IF($A45="","",'Görev ve İş Yükü'!W45)</f>
        <v/>
      </c>
      <c r="N45" s="101" t="str">
        <f>IF($A45="","",'Görev ve İş Yükü'!Z45)</f>
        <v/>
      </c>
      <c r="O45" s="101" t="str">
        <f>IF($A45="","",'Görev ve İş Yükü'!AA45)</f>
        <v/>
      </c>
      <c r="P45" s="102" t="str">
        <f>IF($A45="","",'Görev ve İş Yükü'!AB45)</f>
        <v/>
      </c>
      <c r="Q45" s="103" t="str">
        <f>IF($A45="","",'Görev ve İş Yükü'!AC45)</f>
        <v/>
      </c>
      <c r="R45" s="108" t="str">
        <f>IF($A45="","",'Görev ve İş Yükü'!N45)</f>
        <v/>
      </c>
      <c r="S45" s="108" t="str">
        <f>IF($A45="","",'Görev ve İş Yükü'!R45)</f>
        <v/>
      </c>
      <c r="T45" s="108" t="str">
        <f>IF($A45="","",'Görev ve İş Yükü'!S45)</f>
        <v/>
      </c>
      <c r="U45" s="123" t="str">
        <f>IF($A45="","",IFERROR(INDEX('İş Değerleme &amp; Kademe'!$N$6:$N$105,MATCH($A45,'İş Değerleme &amp; Kademe'!$A$6:$A$105,0)),""))</f>
        <v/>
      </c>
      <c r="V45" s="108" t="str">
        <f>IF($A45="","",IFERROR(INDEX('İş Değerleme &amp; Kademe'!$O$6:$O$105,MATCH($A45,'İş Değerleme &amp; Kademe'!$A$6:$A$105,0)),""))</f>
        <v/>
      </c>
      <c r="W45" s="123" t="str">
        <f>IF($A45="","",IFERROR(INDEX('Yetenek &amp; Kariyer'!$O$6:$O$105,MATCH($A45,'Yetenek &amp; Kariyer'!$A$6:$A$105,0)),""))</f>
        <v/>
      </c>
      <c r="X45" s="108" t="str">
        <f>IF($A45="","",IFERROR(INDEX('Yetenek &amp; Kariyer'!$P$6:$P$105,MATCH($A45,'Yetenek &amp; Kariyer'!$A$6:$A$105,0)),""))</f>
        <v/>
      </c>
      <c r="Y45" s="108" t="str">
        <f>IF($A45="","",IFERROR(INDEX('Pozisyon Envanteri'!$Q$6:$Q$105,MATCH($A45,'Pozisyon Envanteri'!$A$6:$A$105,0)),""))</f>
        <v/>
      </c>
    </row>
    <row r="46" spans="1:25" x14ac:dyDescent="0.25">
      <c r="A46" s="108" t="str">
        <f>IF('Görev ve İş Yükü'!A46="","",'Görev ve İş Yükü'!A46)</f>
        <v/>
      </c>
      <c r="B46" s="108" t="str">
        <f>IF($A46="","",IFERROR(INDEX('Pozisyon Envanteri'!$B$6:$B$105,MATCH($A46,'Pozisyon Envanteri'!$A$6:$A$105,0)),""))</f>
        <v/>
      </c>
      <c r="C46" s="108" t="str">
        <f>IF($A46="","",IFERROR(INDEX('Pozisyon Envanteri'!$C$6:$C$105,MATCH($A46,'Pozisyon Envanteri'!$A$6:$A$105,0)),""))</f>
        <v/>
      </c>
      <c r="D46" s="108" t="str">
        <f>IF($A46="","",IFERROR(INDEX('Pozisyon Envanteri'!$D$6:$D$105,MATCH($A46,'Pozisyon Envanteri'!$A$6:$A$105,0)),""))</f>
        <v/>
      </c>
      <c r="E46" s="108" t="str">
        <f>IF($A46="","",IFERROR(INDEX('Pozisyon Envanteri'!$E$6:$E$105,MATCH($A46,'Pozisyon Envanteri'!$A$6:$A$105,0)),""))</f>
        <v/>
      </c>
      <c r="F46" s="108" t="str">
        <f>IF($A46="","",IFERROR(INDEX('Pozisyon Envanteri'!$F$6:$F$105,MATCH($A46,'Pozisyon Envanteri'!$A$6:$A$105,0)),""))</f>
        <v/>
      </c>
      <c r="G46" s="108" t="str">
        <f>IF($A46="","",IFERROR(INDEX('Pozisyon Envanteri'!$L$6:$L$105,MATCH($A46,'Pozisyon Envanteri'!$A$6:$A$105,0)),""))</f>
        <v/>
      </c>
      <c r="H46" s="108" t="str">
        <f>IF($A46="","",IFERROR(INDEX('Pozisyon Envanteri'!$M$6:$M$105,MATCH($A46,'Pozisyon Envanteri'!$A$6:$A$105,0)),""))</f>
        <v/>
      </c>
      <c r="I46" s="108" t="str">
        <f>IF($A46="","",'Görev ve İş Yükü'!B46)</f>
        <v/>
      </c>
      <c r="J46" s="108" t="str">
        <f>IF($A46="","",'Görev ve İş Yükü'!C46)</f>
        <v/>
      </c>
      <c r="K46" s="108" t="str">
        <f>IF($A46="","",'Görev ve İş Yükü'!F46)</f>
        <v/>
      </c>
      <c r="L46" s="102" t="str">
        <f>IF($A46="","",'Görev ve İş Yükü'!I46)</f>
        <v/>
      </c>
      <c r="M46" s="108" t="str">
        <f>IF($A46="","",'Görev ve İş Yükü'!W46)</f>
        <v/>
      </c>
      <c r="N46" s="101" t="str">
        <f>IF($A46="","",'Görev ve İş Yükü'!Z46)</f>
        <v/>
      </c>
      <c r="O46" s="101" t="str">
        <f>IF($A46="","",'Görev ve İş Yükü'!AA46)</f>
        <v/>
      </c>
      <c r="P46" s="102" t="str">
        <f>IF($A46="","",'Görev ve İş Yükü'!AB46)</f>
        <v/>
      </c>
      <c r="Q46" s="103" t="str">
        <f>IF($A46="","",'Görev ve İş Yükü'!AC46)</f>
        <v/>
      </c>
      <c r="R46" s="108" t="str">
        <f>IF($A46="","",'Görev ve İş Yükü'!N46)</f>
        <v/>
      </c>
      <c r="S46" s="108" t="str">
        <f>IF($A46="","",'Görev ve İş Yükü'!R46)</f>
        <v/>
      </c>
      <c r="T46" s="108" t="str">
        <f>IF($A46="","",'Görev ve İş Yükü'!S46)</f>
        <v/>
      </c>
      <c r="U46" s="123" t="str">
        <f>IF($A46="","",IFERROR(INDEX('İş Değerleme &amp; Kademe'!$N$6:$N$105,MATCH($A46,'İş Değerleme &amp; Kademe'!$A$6:$A$105,0)),""))</f>
        <v/>
      </c>
      <c r="V46" s="108" t="str">
        <f>IF($A46="","",IFERROR(INDEX('İş Değerleme &amp; Kademe'!$O$6:$O$105,MATCH($A46,'İş Değerleme &amp; Kademe'!$A$6:$A$105,0)),""))</f>
        <v/>
      </c>
      <c r="W46" s="123" t="str">
        <f>IF($A46="","",IFERROR(INDEX('Yetenek &amp; Kariyer'!$O$6:$O$105,MATCH($A46,'Yetenek &amp; Kariyer'!$A$6:$A$105,0)),""))</f>
        <v/>
      </c>
      <c r="X46" s="108" t="str">
        <f>IF($A46="","",IFERROR(INDEX('Yetenek &amp; Kariyer'!$P$6:$P$105,MATCH($A46,'Yetenek &amp; Kariyer'!$A$6:$A$105,0)),""))</f>
        <v/>
      </c>
      <c r="Y46" s="108" t="str">
        <f>IF($A46="","",IFERROR(INDEX('Pozisyon Envanteri'!$Q$6:$Q$105,MATCH($A46,'Pozisyon Envanteri'!$A$6:$A$105,0)),""))</f>
        <v/>
      </c>
    </row>
    <row r="47" spans="1:25" x14ac:dyDescent="0.25">
      <c r="A47" s="108" t="str">
        <f>IF('Görev ve İş Yükü'!A47="","",'Görev ve İş Yükü'!A47)</f>
        <v/>
      </c>
      <c r="B47" s="108" t="str">
        <f>IF($A47="","",IFERROR(INDEX('Pozisyon Envanteri'!$B$6:$B$105,MATCH($A47,'Pozisyon Envanteri'!$A$6:$A$105,0)),""))</f>
        <v/>
      </c>
      <c r="C47" s="108" t="str">
        <f>IF($A47="","",IFERROR(INDEX('Pozisyon Envanteri'!$C$6:$C$105,MATCH($A47,'Pozisyon Envanteri'!$A$6:$A$105,0)),""))</f>
        <v/>
      </c>
      <c r="D47" s="108" t="str">
        <f>IF($A47="","",IFERROR(INDEX('Pozisyon Envanteri'!$D$6:$D$105,MATCH($A47,'Pozisyon Envanteri'!$A$6:$A$105,0)),""))</f>
        <v/>
      </c>
      <c r="E47" s="108" t="str">
        <f>IF($A47="","",IFERROR(INDEX('Pozisyon Envanteri'!$E$6:$E$105,MATCH($A47,'Pozisyon Envanteri'!$A$6:$A$105,0)),""))</f>
        <v/>
      </c>
      <c r="F47" s="108" t="str">
        <f>IF($A47="","",IFERROR(INDEX('Pozisyon Envanteri'!$F$6:$F$105,MATCH($A47,'Pozisyon Envanteri'!$A$6:$A$105,0)),""))</f>
        <v/>
      </c>
      <c r="G47" s="108" t="str">
        <f>IF($A47="","",IFERROR(INDEX('Pozisyon Envanteri'!$L$6:$L$105,MATCH($A47,'Pozisyon Envanteri'!$A$6:$A$105,0)),""))</f>
        <v/>
      </c>
      <c r="H47" s="108" t="str">
        <f>IF($A47="","",IFERROR(INDEX('Pozisyon Envanteri'!$M$6:$M$105,MATCH($A47,'Pozisyon Envanteri'!$A$6:$A$105,0)),""))</f>
        <v/>
      </c>
      <c r="I47" s="108" t="str">
        <f>IF($A47="","",'Görev ve İş Yükü'!B47)</f>
        <v/>
      </c>
      <c r="J47" s="108" t="str">
        <f>IF($A47="","",'Görev ve İş Yükü'!C47)</f>
        <v/>
      </c>
      <c r="K47" s="108" t="str">
        <f>IF($A47="","",'Görev ve İş Yükü'!F47)</f>
        <v/>
      </c>
      <c r="L47" s="102" t="str">
        <f>IF($A47="","",'Görev ve İş Yükü'!I47)</f>
        <v/>
      </c>
      <c r="M47" s="108" t="str">
        <f>IF($A47="","",'Görev ve İş Yükü'!W47)</f>
        <v/>
      </c>
      <c r="N47" s="101" t="str">
        <f>IF($A47="","",'Görev ve İş Yükü'!Z47)</f>
        <v/>
      </c>
      <c r="O47" s="101" t="str">
        <f>IF($A47="","",'Görev ve İş Yükü'!AA47)</f>
        <v/>
      </c>
      <c r="P47" s="102" t="str">
        <f>IF($A47="","",'Görev ve İş Yükü'!AB47)</f>
        <v/>
      </c>
      <c r="Q47" s="103" t="str">
        <f>IF($A47="","",'Görev ve İş Yükü'!AC47)</f>
        <v/>
      </c>
      <c r="R47" s="108" t="str">
        <f>IF($A47="","",'Görev ve İş Yükü'!N47)</f>
        <v/>
      </c>
      <c r="S47" s="108" t="str">
        <f>IF($A47="","",'Görev ve İş Yükü'!R47)</f>
        <v/>
      </c>
      <c r="T47" s="108" t="str">
        <f>IF($A47="","",'Görev ve İş Yükü'!S47)</f>
        <v/>
      </c>
      <c r="U47" s="123" t="str">
        <f>IF($A47="","",IFERROR(INDEX('İş Değerleme &amp; Kademe'!$N$6:$N$105,MATCH($A47,'İş Değerleme &amp; Kademe'!$A$6:$A$105,0)),""))</f>
        <v/>
      </c>
      <c r="V47" s="108" t="str">
        <f>IF($A47="","",IFERROR(INDEX('İş Değerleme &amp; Kademe'!$O$6:$O$105,MATCH($A47,'İş Değerleme &amp; Kademe'!$A$6:$A$105,0)),""))</f>
        <v/>
      </c>
      <c r="W47" s="123" t="str">
        <f>IF($A47="","",IFERROR(INDEX('Yetenek &amp; Kariyer'!$O$6:$O$105,MATCH($A47,'Yetenek &amp; Kariyer'!$A$6:$A$105,0)),""))</f>
        <v/>
      </c>
      <c r="X47" s="108" t="str">
        <f>IF($A47="","",IFERROR(INDEX('Yetenek &amp; Kariyer'!$P$6:$P$105,MATCH($A47,'Yetenek &amp; Kariyer'!$A$6:$A$105,0)),""))</f>
        <v/>
      </c>
      <c r="Y47" s="108" t="str">
        <f>IF($A47="","",IFERROR(INDEX('Pozisyon Envanteri'!$Q$6:$Q$105,MATCH($A47,'Pozisyon Envanteri'!$A$6:$A$105,0)),""))</f>
        <v/>
      </c>
    </row>
    <row r="48" spans="1:25" x14ac:dyDescent="0.25">
      <c r="A48" s="108" t="str">
        <f>IF('Görev ve İş Yükü'!A48="","",'Görev ve İş Yükü'!A48)</f>
        <v/>
      </c>
      <c r="B48" s="108" t="str">
        <f>IF($A48="","",IFERROR(INDEX('Pozisyon Envanteri'!$B$6:$B$105,MATCH($A48,'Pozisyon Envanteri'!$A$6:$A$105,0)),""))</f>
        <v/>
      </c>
      <c r="C48" s="108" t="str">
        <f>IF($A48="","",IFERROR(INDEX('Pozisyon Envanteri'!$C$6:$C$105,MATCH($A48,'Pozisyon Envanteri'!$A$6:$A$105,0)),""))</f>
        <v/>
      </c>
      <c r="D48" s="108" t="str">
        <f>IF($A48="","",IFERROR(INDEX('Pozisyon Envanteri'!$D$6:$D$105,MATCH($A48,'Pozisyon Envanteri'!$A$6:$A$105,0)),""))</f>
        <v/>
      </c>
      <c r="E48" s="108" t="str">
        <f>IF($A48="","",IFERROR(INDEX('Pozisyon Envanteri'!$E$6:$E$105,MATCH($A48,'Pozisyon Envanteri'!$A$6:$A$105,0)),""))</f>
        <v/>
      </c>
      <c r="F48" s="108" t="str">
        <f>IF($A48="","",IFERROR(INDEX('Pozisyon Envanteri'!$F$6:$F$105,MATCH($A48,'Pozisyon Envanteri'!$A$6:$A$105,0)),""))</f>
        <v/>
      </c>
      <c r="G48" s="108" t="str">
        <f>IF($A48="","",IFERROR(INDEX('Pozisyon Envanteri'!$L$6:$L$105,MATCH($A48,'Pozisyon Envanteri'!$A$6:$A$105,0)),""))</f>
        <v/>
      </c>
      <c r="H48" s="108" t="str">
        <f>IF($A48="","",IFERROR(INDEX('Pozisyon Envanteri'!$M$6:$M$105,MATCH($A48,'Pozisyon Envanteri'!$A$6:$A$105,0)),""))</f>
        <v/>
      </c>
      <c r="I48" s="108" t="str">
        <f>IF($A48="","",'Görev ve İş Yükü'!B48)</f>
        <v/>
      </c>
      <c r="J48" s="108" t="str">
        <f>IF($A48="","",'Görev ve İş Yükü'!C48)</f>
        <v/>
      </c>
      <c r="K48" s="108" t="str">
        <f>IF($A48="","",'Görev ve İş Yükü'!F48)</f>
        <v/>
      </c>
      <c r="L48" s="102" t="str">
        <f>IF($A48="","",'Görev ve İş Yükü'!I48)</f>
        <v/>
      </c>
      <c r="M48" s="108" t="str">
        <f>IF($A48="","",'Görev ve İş Yükü'!W48)</f>
        <v/>
      </c>
      <c r="N48" s="101" t="str">
        <f>IF($A48="","",'Görev ve İş Yükü'!Z48)</f>
        <v/>
      </c>
      <c r="O48" s="101" t="str">
        <f>IF($A48="","",'Görev ve İş Yükü'!AA48)</f>
        <v/>
      </c>
      <c r="P48" s="102" t="str">
        <f>IF($A48="","",'Görev ve İş Yükü'!AB48)</f>
        <v/>
      </c>
      <c r="Q48" s="103" t="str">
        <f>IF($A48="","",'Görev ve İş Yükü'!AC48)</f>
        <v/>
      </c>
      <c r="R48" s="108" t="str">
        <f>IF($A48="","",'Görev ve İş Yükü'!N48)</f>
        <v/>
      </c>
      <c r="S48" s="108" t="str">
        <f>IF($A48="","",'Görev ve İş Yükü'!R48)</f>
        <v/>
      </c>
      <c r="T48" s="108" t="str">
        <f>IF($A48="","",'Görev ve İş Yükü'!S48)</f>
        <v/>
      </c>
      <c r="U48" s="123" t="str">
        <f>IF($A48="","",IFERROR(INDEX('İş Değerleme &amp; Kademe'!$N$6:$N$105,MATCH($A48,'İş Değerleme &amp; Kademe'!$A$6:$A$105,0)),""))</f>
        <v/>
      </c>
      <c r="V48" s="108" t="str">
        <f>IF($A48="","",IFERROR(INDEX('İş Değerleme &amp; Kademe'!$O$6:$O$105,MATCH($A48,'İş Değerleme &amp; Kademe'!$A$6:$A$105,0)),""))</f>
        <v/>
      </c>
      <c r="W48" s="123" t="str">
        <f>IF($A48="","",IFERROR(INDEX('Yetenek &amp; Kariyer'!$O$6:$O$105,MATCH($A48,'Yetenek &amp; Kariyer'!$A$6:$A$105,0)),""))</f>
        <v/>
      </c>
      <c r="X48" s="108" t="str">
        <f>IF($A48="","",IFERROR(INDEX('Yetenek &amp; Kariyer'!$P$6:$P$105,MATCH($A48,'Yetenek &amp; Kariyer'!$A$6:$A$105,0)),""))</f>
        <v/>
      </c>
      <c r="Y48" s="108" t="str">
        <f>IF($A48="","",IFERROR(INDEX('Pozisyon Envanteri'!$Q$6:$Q$105,MATCH($A48,'Pozisyon Envanteri'!$A$6:$A$105,0)),""))</f>
        <v/>
      </c>
    </row>
    <row r="49" spans="1:25" x14ac:dyDescent="0.25">
      <c r="A49" s="108" t="str">
        <f>IF('Görev ve İş Yükü'!A49="","",'Görev ve İş Yükü'!A49)</f>
        <v/>
      </c>
      <c r="B49" s="108" t="str">
        <f>IF($A49="","",IFERROR(INDEX('Pozisyon Envanteri'!$B$6:$B$105,MATCH($A49,'Pozisyon Envanteri'!$A$6:$A$105,0)),""))</f>
        <v/>
      </c>
      <c r="C49" s="108" t="str">
        <f>IF($A49="","",IFERROR(INDEX('Pozisyon Envanteri'!$C$6:$C$105,MATCH($A49,'Pozisyon Envanteri'!$A$6:$A$105,0)),""))</f>
        <v/>
      </c>
      <c r="D49" s="108" t="str">
        <f>IF($A49="","",IFERROR(INDEX('Pozisyon Envanteri'!$D$6:$D$105,MATCH($A49,'Pozisyon Envanteri'!$A$6:$A$105,0)),""))</f>
        <v/>
      </c>
      <c r="E49" s="108" t="str">
        <f>IF($A49="","",IFERROR(INDEX('Pozisyon Envanteri'!$E$6:$E$105,MATCH($A49,'Pozisyon Envanteri'!$A$6:$A$105,0)),""))</f>
        <v/>
      </c>
      <c r="F49" s="108" t="str">
        <f>IF($A49="","",IFERROR(INDEX('Pozisyon Envanteri'!$F$6:$F$105,MATCH($A49,'Pozisyon Envanteri'!$A$6:$A$105,0)),""))</f>
        <v/>
      </c>
      <c r="G49" s="108" t="str">
        <f>IF($A49="","",IFERROR(INDEX('Pozisyon Envanteri'!$L$6:$L$105,MATCH($A49,'Pozisyon Envanteri'!$A$6:$A$105,0)),""))</f>
        <v/>
      </c>
      <c r="H49" s="108" t="str">
        <f>IF($A49="","",IFERROR(INDEX('Pozisyon Envanteri'!$M$6:$M$105,MATCH($A49,'Pozisyon Envanteri'!$A$6:$A$105,0)),""))</f>
        <v/>
      </c>
      <c r="I49" s="108" t="str">
        <f>IF($A49="","",'Görev ve İş Yükü'!B49)</f>
        <v/>
      </c>
      <c r="J49" s="108" t="str">
        <f>IF($A49="","",'Görev ve İş Yükü'!C49)</f>
        <v/>
      </c>
      <c r="K49" s="108" t="str">
        <f>IF($A49="","",'Görev ve İş Yükü'!F49)</f>
        <v/>
      </c>
      <c r="L49" s="102" t="str">
        <f>IF($A49="","",'Görev ve İş Yükü'!I49)</f>
        <v/>
      </c>
      <c r="M49" s="108" t="str">
        <f>IF($A49="","",'Görev ve İş Yükü'!W49)</f>
        <v/>
      </c>
      <c r="N49" s="101" t="str">
        <f>IF($A49="","",'Görev ve İş Yükü'!Z49)</f>
        <v/>
      </c>
      <c r="O49" s="101" t="str">
        <f>IF($A49="","",'Görev ve İş Yükü'!AA49)</f>
        <v/>
      </c>
      <c r="P49" s="102" t="str">
        <f>IF($A49="","",'Görev ve İş Yükü'!AB49)</f>
        <v/>
      </c>
      <c r="Q49" s="103" t="str">
        <f>IF($A49="","",'Görev ve İş Yükü'!AC49)</f>
        <v/>
      </c>
      <c r="R49" s="108" t="str">
        <f>IF($A49="","",'Görev ve İş Yükü'!N49)</f>
        <v/>
      </c>
      <c r="S49" s="108" t="str">
        <f>IF($A49="","",'Görev ve İş Yükü'!R49)</f>
        <v/>
      </c>
      <c r="T49" s="108" t="str">
        <f>IF($A49="","",'Görev ve İş Yükü'!S49)</f>
        <v/>
      </c>
      <c r="U49" s="123" t="str">
        <f>IF($A49="","",IFERROR(INDEX('İş Değerleme &amp; Kademe'!$N$6:$N$105,MATCH($A49,'İş Değerleme &amp; Kademe'!$A$6:$A$105,0)),""))</f>
        <v/>
      </c>
      <c r="V49" s="108" t="str">
        <f>IF($A49="","",IFERROR(INDEX('İş Değerleme &amp; Kademe'!$O$6:$O$105,MATCH($A49,'İş Değerleme &amp; Kademe'!$A$6:$A$105,0)),""))</f>
        <v/>
      </c>
      <c r="W49" s="123" t="str">
        <f>IF($A49="","",IFERROR(INDEX('Yetenek &amp; Kariyer'!$O$6:$O$105,MATCH($A49,'Yetenek &amp; Kariyer'!$A$6:$A$105,0)),""))</f>
        <v/>
      </c>
      <c r="X49" s="108" t="str">
        <f>IF($A49="","",IFERROR(INDEX('Yetenek &amp; Kariyer'!$P$6:$P$105,MATCH($A49,'Yetenek &amp; Kariyer'!$A$6:$A$105,0)),""))</f>
        <v/>
      </c>
      <c r="Y49" s="108" t="str">
        <f>IF($A49="","",IFERROR(INDEX('Pozisyon Envanteri'!$Q$6:$Q$105,MATCH($A49,'Pozisyon Envanteri'!$A$6:$A$105,0)),""))</f>
        <v/>
      </c>
    </row>
    <row r="50" spans="1:25" x14ac:dyDescent="0.25">
      <c r="A50" s="108" t="str">
        <f>IF('Görev ve İş Yükü'!A50="","",'Görev ve İş Yükü'!A50)</f>
        <v/>
      </c>
      <c r="B50" s="108" t="str">
        <f>IF($A50="","",IFERROR(INDEX('Pozisyon Envanteri'!$B$6:$B$105,MATCH($A50,'Pozisyon Envanteri'!$A$6:$A$105,0)),""))</f>
        <v/>
      </c>
      <c r="C50" s="108" t="str">
        <f>IF($A50="","",IFERROR(INDEX('Pozisyon Envanteri'!$C$6:$C$105,MATCH($A50,'Pozisyon Envanteri'!$A$6:$A$105,0)),""))</f>
        <v/>
      </c>
      <c r="D50" s="108" t="str">
        <f>IF($A50="","",IFERROR(INDEX('Pozisyon Envanteri'!$D$6:$D$105,MATCH($A50,'Pozisyon Envanteri'!$A$6:$A$105,0)),""))</f>
        <v/>
      </c>
      <c r="E50" s="108" t="str">
        <f>IF($A50="","",IFERROR(INDEX('Pozisyon Envanteri'!$E$6:$E$105,MATCH($A50,'Pozisyon Envanteri'!$A$6:$A$105,0)),""))</f>
        <v/>
      </c>
      <c r="F50" s="108" t="str">
        <f>IF($A50="","",IFERROR(INDEX('Pozisyon Envanteri'!$F$6:$F$105,MATCH($A50,'Pozisyon Envanteri'!$A$6:$A$105,0)),""))</f>
        <v/>
      </c>
      <c r="G50" s="108" t="str">
        <f>IF($A50="","",IFERROR(INDEX('Pozisyon Envanteri'!$L$6:$L$105,MATCH($A50,'Pozisyon Envanteri'!$A$6:$A$105,0)),""))</f>
        <v/>
      </c>
      <c r="H50" s="108" t="str">
        <f>IF($A50="","",IFERROR(INDEX('Pozisyon Envanteri'!$M$6:$M$105,MATCH($A50,'Pozisyon Envanteri'!$A$6:$A$105,0)),""))</f>
        <v/>
      </c>
      <c r="I50" s="108" t="str">
        <f>IF($A50="","",'Görev ve İş Yükü'!B50)</f>
        <v/>
      </c>
      <c r="J50" s="108" t="str">
        <f>IF($A50="","",'Görev ve İş Yükü'!C50)</f>
        <v/>
      </c>
      <c r="K50" s="108" t="str">
        <f>IF($A50="","",'Görev ve İş Yükü'!F50)</f>
        <v/>
      </c>
      <c r="L50" s="102" t="str">
        <f>IF($A50="","",'Görev ve İş Yükü'!I50)</f>
        <v/>
      </c>
      <c r="M50" s="108" t="str">
        <f>IF($A50="","",'Görev ve İş Yükü'!W50)</f>
        <v/>
      </c>
      <c r="N50" s="101" t="str">
        <f>IF($A50="","",'Görev ve İş Yükü'!Z50)</f>
        <v/>
      </c>
      <c r="O50" s="101" t="str">
        <f>IF($A50="","",'Görev ve İş Yükü'!AA50)</f>
        <v/>
      </c>
      <c r="P50" s="102" t="str">
        <f>IF($A50="","",'Görev ve İş Yükü'!AB50)</f>
        <v/>
      </c>
      <c r="Q50" s="103" t="str">
        <f>IF($A50="","",'Görev ve İş Yükü'!AC50)</f>
        <v/>
      </c>
      <c r="R50" s="108" t="str">
        <f>IF($A50="","",'Görev ve İş Yükü'!N50)</f>
        <v/>
      </c>
      <c r="S50" s="108" t="str">
        <f>IF($A50="","",'Görev ve İş Yükü'!R50)</f>
        <v/>
      </c>
      <c r="T50" s="108" t="str">
        <f>IF($A50="","",'Görev ve İş Yükü'!S50)</f>
        <v/>
      </c>
      <c r="U50" s="123" t="str">
        <f>IF($A50="","",IFERROR(INDEX('İş Değerleme &amp; Kademe'!$N$6:$N$105,MATCH($A50,'İş Değerleme &amp; Kademe'!$A$6:$A$105,0)),""))</f>
        <v/>
      </c>
      <c r="V50" s="108" t="str">
        <f>IF($A50="","",IFERROR(INDEX('İş Değerleme &amp; Kademe'!$O$6:$O$105,MATCH($A50,'İş Değerleme &amp; Kademe'!$A$6:$A$105,0)),""))</f>
        <v/>
      </c>
      <c r="W50" s="123" t="str">
        <f>IF($A50="","",IFERROR(INDEX('Yetenek &amp; Kariyer'!$O$6:$O$105,MATCH($A50,'Yetenek &amp; Kariyer'!$A$6:$A$105,0)),""))</f>
        <v/>
      </c>
      <c r="X50" s="108" t="str">
        <f>IF($A50="","",IFERROR(INDEX('Yetenek &amp; Kariyer'!$P$6:$P$105,MATCH($A50,'Yetenek &amp; Kariyer'!$A$6:$A$105,0)),""))</f>
        <v/>
      </c>
      <c r="Y50" s="108" t="str">
        <f>IF($A50="","",IFERROR(INDEX('Pozisyon Envanteri'!$Q$6:$Q$105,MATCH($A50,'Pozisyon Envanteri'!$A$6:$A$105,0)),""))</f>
        <v/>
      </c>
    </row>
    <row r="51" spans="1:25" x14ac:dyDescent="0.25">
      <c r="A51" s="108" t="str">
        <f>IF('Görev ve İş Yükü'!A51="","",'Görev ve İş Yükü'!A51)</f>
        <v/>
      </c>
      <c r="B51" s="108" t="str">
        <f>IF($A51="","",IFERROR(INDEX('Pozisyon Envanteri'!$B$6:$B$105,MATCH($A51,'Pozisyon Envanteri'!$A$6:$A$105,0)),""))</f>
        <v/>
      </c>
      <c r="C51" s="108" t="str">
        <f>IF($A51="","",IFERROR(INDEX('Pozisyon Envanteri'!$C$6:$C$105,MATCH($A51,'Pozisyon Envanteri'!$A$6:$A$105,0)),""))</f>
        <v/>
      </c>
      <c r="D51" s="108" t="str">
        <f>IF($A51="","",IFERROR(INDEX('Pozisyon Envanteri'!$D$6:$D$105,MATCH($A51,'Pozisyon Envanteri'!$A$6:$A$105,0)),""))</f>
        <v/>
      </c>
      <c r="E51" s="108" t="str">
        <f>IF($A51="","",IFERROR(INDEX('Pozisyon Envanteri'!$E$6:$E$105,MATCH($A51,'Pozisyon Envanteri'!$A$6:$A$105,0)),""))</f>
        <v/>
      </c>
      <c r="F51" s="108" t="str">
        <f>IF($A51="","",IFERROR(INDEX('Pozisyon Envanteri'!$F$6:$F$105,MATCH($A51,'Pozisyon Envanteri'!$A$6:$A$105,0)),""))</f>
        <v/>
      </c>
      <c r="G51" s="108" t="str">
        <f>IF($A51="","",IFERROR(INDEX('Pozisyon Envanteri'!$L$6:$L$105,MATCH($A51,'Pozisyon Envanteri'!$A$6:$A$105,0)),""))</f>
        <v/>
      </c>
      <c r="H51" s="108" t="str">
        <f>IF($A51="","",IFERROR(INDEX('Pozisyon Envanteri'!$M$6:$M$105,MATCH($A51,'Pozisyon Envanteri'!$A$6:$A$105,0)),""))</f>
        <v/>
      </c>
      <c r="I51" s="108" t="str">
        <f>IF($A51="","",'Görev ve İş Yükü'!B51)</f>
        <v/>
      </c>
      <c r="J51" s="108" t="str">
        <f>IF($A51="","",'Görev ve İş Yükü'!C51)</f>
        <v/>
      </c>
      <c r="K51" s="108" t="str">
        <f>IF($A51="","",'Görev ve İş Yükü'!F51)</f>
        <v/>
      </c>
      <c r="L51" s="102" t="str">
        <f>IF($A51="","",'Görev ve İş Yükü'!I51)</f>
        <v/>
      </c>
      <c r="M51" s="108" t="str">
        <f>IF($A51="","",'Görev ve İş Yükü'!W51)</f>
        <v/>
      </c>
      <c r="N51" s="101" t="str">
        <f>IF($A51="","",'Görev ve İş Yükü'!Z51)</f>
        <v/>
      </c>
      <c r="O51" s="101" t="str">
        <f>IF($A51="","",'Görev ve İş Yükü'!AA51)</f>
        <v/>
      </c>
      <c r="P51" s="102" t="str">
        <f>IF($A51="","",'Görev ve İş Yükü'!AB51)</f>
        <v/>
      </c>
      <c r="Q51" s="103" t="str">
        <f>IF($A51="","",'Görev ve İş Yükü'!AC51)</f>
        <v/>
      </c>
      <c r="R51" s="108" t="str">
        <f>IF($A51="","",'Görev ve İş Yükü'!N51)</f>
        <v/>
      </c>
      <c r="S51" s="108" t="str">
        <f>IF($A51="","",'Görev ve İş Yükü'!R51)</f>
        <v/>
      </c>
      <c r="T51" s="108" t="str">
        <f>IF($A51="","",'Görev ve İş Yükü'!S51)</f>
        <v/>
      </c>
      <c r="U51" s="123" t="str">
        <f>IF($A51="","",IFERROR(INDEX('İş Değerleme &amp; Kademe'!$N$6:$N$105,MATCH($A51,'İş Değerleme &amp; Kademe'!$A$6:$A$105,0)),""))</f>
        <v/>
      </c>
      <c r="V51" s="108" t="str">
        <f>IF($A51="","",IFERROR(INDEX('İş Değerleme &amp; Kademe'!$O$6:$O$105,MATCH($A51,'İş Değerleme &amp; Kademe'!$A$6:$A$105,0)),""))</f>
        <v/>
      </c>
      <c r="W51" s="123" t="str">
        <f>IF($A51="","",IFERROR(INDEX('Yetenek &amp; Kariyer'!$O$6:$O$105,MATCH($A51,'Yetenek &amp; Kariyer'!$A$6:$A$105,0)),""))</f>
        <v/>
      </c>
      <c r="X51" s="108" t="str">
        <f>IF($A51="","",IFERROR(INDEX('Yetenek &amp; Kariyer'!$P$6:$P$105,MATCH($A51,'Yetenek &amp; Kariyer'!$A$6:$A$105,0)),""))</f>
        <v/>
      </c>
      <c r="Y51" s="108" t="str">
        <f>IF($A51="","",IFERROR(INDEX('Pozisyon Envanteri'!$Q$6:$Q$105,MATCH($A51,'Pozisyon Envanteri'!$A$6:$A$105,0)),""))</f>
        <v/>
      </c>
    </row>
    <row r="52" spans="1:25" x14ac:dyDescent="0.25">
      <c r="A52" s="108" t="str">
        <f>IF('Görev ve İş Yükü'!A52="","",'Görev ve İş Yükü'!A52)</f>
        <v/>
      </c>
      <c r="B52" s="108" t="str">
        <f>IF($A52="","",IFERROR(INDEX('Pozisyon Envanteri'!$B$6:$B$105,MATCH($A52,'Pozisyon Envanteri'!$A$6:$A$105,0)),""))</f>
        <v/>
      </c>
      <c r="C52" s="108" t="str">
        <f>IF($A52="","",IFERROR(INDEX('Pozisyon Envanteri'!$C$6:$C$105,MATCH($A52,'Pozisyon Envanteri'!$A$6:$A$105,0)),""))</f>
        <v/>
      </c>
      <c r="D52" s="108" t="str">
        <f>IF($A52="","",IFERROR(INDEX('Pozisyon Envanteri'!$D$6:$D$105,MATCH($A52,'Pozisyon Envanteri'!$A$6:$A$105,0)),""))</f>
        <v/>
      </c>
      <c r="E52" s="108" t="str">
        <f>IF($A52="","",IFERROR(INDEX('Pozisyon Envanteri'!$E$6:$E$105,MATCH($A52,'Pozisyon Envanteri'!$A$6:$A$105,0)),""))</f>
        <v/>
      </c>
      <c r="F52" s="108" t="str">
        <f>IF($A52="","",IFERROR(INDEX('Pozisyon Envanteri'!$F$6:$F$105,MATCH($A52,'Pozisyon Envanteri'!$A$6:$A$105,0)),""))</f>
        <v/>
      </c>
      <c r="G52" s="108" t="str">
        <f>IF($A52="","",IFERROR(INDEX('Pozisyon Envanteri'!$L$6:$L$105,MATCH($A52,'Pozisyon Envanteri'!$A$6:$A$105,0)),""))</f>
        <v/>
      </c>
      <c r="H52" s="108" t="str">
        <f>IF($A52="","",IFERROR(INDEX('Pozisyon Envanteri'!$M$6:$M$105,MATCH($A52,'Pozisyon Envanteri'!$A$6:$A$105,0)),""))</f>
        <v/>
      </c>
      <c r="I52" s="108" t="str">
        <f>IF($A52="","",'Görev ve İş Yükü'!B52)</f>
        <v/>
      </c>
      <c r="J52" s="108" t="str">
        <f>IF($A52="","",'Görev ve İş Yükü'!C52)</f>
        <v/>
      </c>
      <c r="K52" s="108" t="str">
        <f>IF($A52="","",'Görev ve İş Yükü'!F52)</f>
        <v/>
      </c>
      <c r="L52" s="102" t="str">
        <f>IF($A52="","",'Görev ve İş Yükü'!I52)</f>
        <v/>
      </c>
      <c r="M52" s="108" t="str">
        <f>IF($A52="","",'Görev ve İş Yükü'!W52)</f>
        <v/>
      </c>
      <c r="N52" s="101" t="str">
        <f>IF($A52="","",'Görev ve İş Yükü'!Z52)</f>
        <v/>
      </c>
      <c r="O52" s="101" t="str">
        <f>IF($A52="","",'Görev ve İş Yükü'!AA52)</f>
        <v/>
      </c>
      <c r="P52" s="102" t="str">
        <f>IF($A52="","",'Görev ve İş Yükü'!AB52)</f>
        <v/>
      </c>
      <c r="Q52" s="103" t="str">
        <f>IF($A52="","",'Görev ve İş Yükü'!AC52)</f>
        <v/>
      </c>
      <c r="R52" s="108" t="str">
        <f>IF($A52="","",'Görev ve İş Yükü'!N52)</f>
        <v/>
      </c>
      <c r="S52" s="108" t="str">
        <f>IF($A52="","",'Görev ve İş Yükü'!R52)</f>
        <v/>
      </c>
      <c r="T52" s="108" t="str">
        <f>IF($A52="","",'Görev ve İş Yükü'!S52)</f>
        <v/>
      </c>
      <c r="U52" s="123" t="str">
        <f>IF($A52="","",IFERROR(INDEX('İş Değerleme &amp; Kademe'!$N$6:$N$105,MATCH($A52,'İş Değerleme &amp; Kademe'!$A$6:$A$105,0)),""))</f>
        <v/>
      </c>
      <c r="V52" s="108" t="str">
        <f>IF($A52="","",IFERROR(INDEX('İş Değerleme &amp; Kademe'!$O$6:$O$105,MATCH($A52,'İş Değerleme &amp; Kademe'!$A$6:$A$105,0)),""))</f>
        <v/>
      </c>
      <c r="W52" s="123" t="str">
        <f>IF($A52="","",IFERROR(INDEX('Yetenek &amp; Kariyer'!$O$6:$O$105,MATCH($A52,'Yetenek &amp; Kariyer'!$A$6:$A$105,0)),""))</f>
        <v/>
      </c>
      <c r="X52" s="108" t="str">
        <f>IF($A52="","",IFERROR(INDEX('Yetenek &amp; Kariyer'!$P$6:$P$105,MATCH($A52,'Yetenek &amp; Kariyer'!$A$6:$A$105,0)),""))</f>
        <v/>
      </c>
      <c r="Y52" s="108" t="str">
        <f>IF($A52="","",IFERROR(INDEX('Pozisyon Envanteri'!$Q$6:$Q$105,MATCH($A52,'Pozisyon Envanteri'!$A$6:$A$105,0)),""))</f>
        <v/>
      </c>
    </row>
    <row r="53" spans="1:25" x14ac:dyDescent="0.25">
      <c r="A53" s="108" t="str">
        <f>IF('Görev ve İş Yükü'!A53="","",'Görev ve İş Yükü'!A53)</f>
        <v/>
      </c>
      <c r="B53" s="108" t="str">
        <f>IF($A53="","",IFERROR(INDEX('Pozisyon Envanteri'!$B$6:$B$105,MATCH($A53,'Pozisyon Envanteri'!$A$6:$A$105,0)),""))</f>
        <v/>
      </c>
      <c r="C53" s="108" t="str">
        <f>IF($A53="","",IFERROR(INDEX('Pozisyon Envanteri'!$C$6:$C$105,MATCH($A53,'Pozisyon Envanteri'!$A$6:$A$105,0)),""))</f>
        <v/>
      </c>
      <c r="D53" s="108" t="str">
        <f>IF($A53="","",IFERROR(INDEX('Pozisyon Envanteri'!$D$6:$D$105,MATCH($A53,'Pozisyon Envanteri'!$A$6:$A$105,0)),""))</f>
        <v/>
      </c>
      <c r="E53" s="108" t="str">
        <f>IF($A53="","",IFERROR(INDEX('Pozisyon Envanteri'!$E$6:$E$105,MATCH($A53,'Pozisyon Envanteri'!$A$6:$A$105,0)),""))</f>
        <v/>
      </c>
      <c r="F53" s="108" t="str">
        <f>IF($A53="","",IFERROR(INDEX('Pozisyon Envanteri'!$F$6:$F$105,MATCH($A53,'Pozisyon Envanteri'!$A$6:$A$105,0)),""))</f>
        <v/>
      </c>
      <c r="G53" s="108" t="str">
        <f>IF($A53="","",IFERROR(INDEX('Pozisyon Envanteri'!$L$6:$L$105,MATCH($A53,'Pozisyon Envanteri'!$A$6:$A$105,0)),""))</f>
        <v/>
      </c>
      <c r="H53" s="108" t="str">
        <f>IF($A53="","",IFERROR(INDEX('Pozisyon Envanteri'!$M$6:$M$105,MATCH($A53,'Pozisyon Envanteri'!$A$6:$A$105,0)),""))</f>
        <v/>
      </c>
      <c r="I53" s="108" t="str">
        <f>IF($A53="","",'Görev ve İş Yükü'!B53)</f>
        <v/>
      </c>
      <c r="J53" s="108" t="str">
        <f>IF($A53="","",'Görev ve İş Yükü'!C53)</f>
        <v/>
      </c>
      <c r="K53" s="108" t="str">
        <f>IF($A53="","",'Görev ve İş Yükü'!F53)</f>
        <v/>
      </c>
      <c r="L53" s="102" t="str">
        <f>IF($A53="","",'Görev ve İş Yükü'!I53)</f>
        <v/>
      </c>
      <c r="M53" s="108" t="str">
        <f>IF($A53="","",'Görev ve İş Yükü'!W53)</f>
        <v/>
      </c>
      <c r="N53" s="101" t="str">
        <f>IF($A53="","",'Görev ve İş Yükü'!Z53)</f>
        <v/>
      </c>
      <c r="O53" s="101" t="str">
        <f>IF($A53="","",'Görev ve İş Yükü'!AA53)</f>
        <v/>
      </c>
      <c r="P53" s="102" t="str">
        <f>IF($A53="","",'Görev ve İş Yükü'!AB53)</f>
        <v/>
      </c>
      <c r="Q53" s="103" t="str">
        <f>IF($A53="","",'Görev ve İş Yükü'!AC53)</f>
        <v/>
      </c>
      <c r="R53" s="108" t="str">
        <f>IF($A53="","",'Görev ve İş Yükü'!N53)</f>
        <v/>
      </c>
      <c r="S53" s="108" t="str">
        <f>IF($A53="","",'Görev ve İş Yükü'!R53)</f>
        <v/>
      </c>
      <c r="T53" s="108" t="str">
        <f>IF($A53="","",'Görev ve İş Yükü'!S53)</f>
        <v/>
      </c>
      <c r="U53" s="123" t="str">
        <f>IF($A53="","",IFERROR(INDEX('İş Değerleme &amp; Kademe'!$N$6:$N$105,MATCH($A53,'İş Değerleme &amp; Kademe'!$A$6:$A$105,0)),""))</f>
        <v/>
      </c>
      <c r="V53" s="108" t="str">
        <f>IF($A53="","",IFERROR(INDEX('İş Değerleme &amp; Kademe'!$O$6:$O$105,MATCH($A53,'İş Değerleme &amp; Kademe'!$A$6:$A$105,0)),""))</f>
        <v/>
      </c>
      <c r="W53" s="123" t="str">
        <f>IF($A53="","",IFERROR(INDEX('Yetenek &amp; Kariyer'!$O$6:$O$105,MATCH($A53,'Yetenek &amp; Kariyer'!$A$6:$A$105,0)),""))</f>
        <v/>
      </c>
      <c r="X53" s="108" t="str">
        <f>IF($A53="","",IFERROR(INDEX('Yetenek &amp; Kariyer'!$P$6:$P$105,MATCH($A53,'Yetenek &amp; Kariyer'!$A$6:$A$105,0)),""))</f>
        <v/>
      </c>
      <c r="Y53" s="108" t="str">
        <f>IF($A53="","",IFERROR(INDEX('Pozisyon Envanteri'!$Q$6:$Q$105,MATCH($A53,'Pozisyon Envanteri'!$A$6:$A$105,0)),""))</f>
        <v/>
      </c>
    </row>
    <row r="54" spans="1:25" x14ac:dyDescent="0.25">
      <c r="A54" s="108" t="str">
        <f>IF('Görev ve İş Yükü'!A54="","",'Görev ve İş Yükü'!A54)</f>
        <v/>
      </c>
      <c r="B54" s="108" t="str">
        <f>IF($A54="","",IFERROR(INDEX('Pozisyon Envanteri'!$B$6:$B$105,MATCH($A54,'Pozisyon Envanteri'!$A$6:$A$105,0)),""))</f>
        <v/>
      </c>
      <c r="C54" s="108" t="str">
        <f>IF($A54="","",IFERROR(INDEX('Pozisyon Envanteri'!$C$6:$C$105,MATCH($A54,'Pozisyon Envanteri'!$A$6:$A$105,0)),""))</f>
        <v/>
      </c>
      <c r="D54" s="108" t="str">
        <f>IF($A54="","",IFERROR(INDEX('Pozisyon Envanteri'!$D$6:$D$105,MATCH($A54,'Pozisyon Envanteri'!$A$6:$A$105,0)),""))</f>
        <v/>
      </c>
      <c r="E54" s="108" t="str">
        <f>IF($A54="","",IFERROR(INDEX('Pozisyon Envanteri'!$E$6:$E$105,MATCH($A54,'Pozisyon Envanteri'!$A$6:$A$105,0)),""))</f>
        <v/>
      </c>
      <c r="F54" s="108" t="str">
        <f>IF($A54="","",IFERROR(INDEX('Pozisyon Envanteri'!$F$6:$F$105,MATCH($A54,'Pozisyon Envanteri'!$A$6:$A$105,0)),""))</f>
        <v/>
      </c>
      <c r="G54" s="108" t="str">
        <f>IF($A54="","",IFERROR(INDEX('Pozisyon Envanteri'!$L$6:$L$105,MATCH($A54,'Pozisyon Envanteri'!$A$6:$A$105,0)),""))</f>
        <v/>
      </c>
      <c r="H54" s="108" t="str">
        <f>IF($A54="","",IFERROR(INDEX('Pozisyon Envanteri'!$M$6:$M$105,MATCH($A54,'Pozisyon Envanteri'!$A$6:$A$105,0)),""))</f>
        <v/>
      </c>
      <c r="I54" s="108" t="str">
        <f>IF($A54="","",'Görev ve İş Yükü'!B54)</f>
        <v/>
      </c>
      <c r="J54" s="108" t="str">
        <f>IF($A54="","",'Görev ve İş Yükü'!C54)</f>
        <v/>
      </c>
      <c r="K54" s="108" t="str">
        <f>IF($A54="","",'Görev ve İş Yükü'!F54)</f>
        <v/>
      </c>
      <c r="L54" s="102" t="str">
        <f>IF($A54="","",'Görev ve İş Yükü'!I54)</f>
        <v/>
      </c>
      <c r="M54" s="108" t="str">
        <f>IF($A54="","",'Görev ve İş Yükü'!W54)</f>
        <v/>
      </c>
      <c r="N54" s="101" t="str">
        <f>IF($A54="","",'Görev ve İş Yükü'!Z54)</f>
        <v/>
      </c>
      <c r="O54" s="101" t="str">
        <f>IF($A54="","",'Görev ve İş Yükü'!AA54)</f>
        <v/>
      </c>
      <c r="P54" s="102" t="str">
        <f>IF($A54="","",'Görev ve İş Yükü'!AB54)</f>
        <v/>
      </c>
      <c r="Q54" s="103" t="str">
        <f>IF($A54="","",'Görev ve İş Yükü'!AC54)</f>
        <v/>
      </c>
      <c r="R54" s="108" t="str">
        <f>IF($A54="","",'Görev ve İş Yükü'!N54)</f>
        <v/>
      </c>
      <c r="S54" s="108" t="str">
        <f>IF($A54="","",'Görev ve İş Yükü'!R54)</f>
        <v/>
      </c>
      <c r="T54" s="108" t="str">
        <f>IF($A54="","",'Görev ve İş Yükü'!S54)</f>
        <v/>
      </c>
      <c r="U54" s="123" t="str">
        <f>IF($A54="","",IFERROR(INDEX('İş Değerleme &amp; Kademe'!$N$6:$N$105,MATCH($A54,'İş Değerleme &amp; Kademe'!$A$6:$A$105,0)),""))</f>
        <v/>
      </c>
      <c r="V54" s="108" t="str">
        <f>IF($A54="","",IFERROR(INDEX('İş Değerleme &amp; Kademe'!$O$6:$O$105,MATCH($A54,'İş Değerleme &amp; Kademe'!$A$6:$A$105,0)),""))</f>
        <v/>
      </c>
      <c r="W54" s="123" t="str">
        <f>IF($A54="","",IFERROR(INDEX('Yetenek &amp; Kariyer'!$O$6:$O$105,MATCH($A54,'Yetenek &amp; Kariyer'!$A$6:$A$105,0)),""))</f>
        <v/>
      </c>
      <c r="X54" s="108" t="str">
        <f>IF($A54="","",IFERROR(INDEX('Yetenek &amp; Kariyer'!$P$6:$P$105,MATCH($A54,'Yetenek &amp; Kariyer'!$A$6:$A$105,0)),""))</f>
        <v/>
      </c>
      <c r="Y54" s="108" t="str">
        <f>IF($A54="","",IFERROR(INDEX('Pozisyon Envanteri'!$Q$6:$Q$105,MATCH($A54,'Pozisyon Envanteri'!$A$6:$A$105,0)),""))</f>
        <v/>
      </c>
    </row>
    <row r="55" spans="1:25" x14ac:dyDescent="0.25">
      <c r="A55" s="108" t="str">
        <f>IF('Görev ve İş Yükü'!A55="","",'Görev ve İş Yükü'!A55)</f>
        <v/>
      </c>
      <c r="B55" s="108" t="str">
        <f>IF($A55="","",IFERROR(INDEX('Pozisyon Envanteri'!$B$6:$B$105,MATCH($A55,'Pozisyon Envanteri'!$A$6:$A$105,0)),""))</f>
        <v/>
      </c>
      <c r="C55" s="108" t="str">
        <f>IF($A55="","",IFERROR(INDEX('Pozisyon Envanteri'!$C$6:$C$105,MATCH($A55,'Pozisyon Envanteri'!$A$6:$A$105,0)),""))</f>
        <v/>
      </c>
      <c r="D55" s="108" t="str">
        <f>IF($A55="","",IFERROR(INDEX('Pozisyon Envanteri'!$D$6:$D$105,MATCH($A55,'Pozisyon Envanteri'!$A$6:$A$105,0)),""))</f>
        <v/>
      </c>
      <c r="E55" s="108" t="str">
        <f>IF($A55="","",IFERROR(INDEX('Pozisyon Envanteri'!$E$6:$E$105,MATCH($A55,'Pozisyon Envanteri'!$A$6:$A$105,0)),""))</f>
        <v/>
      </c>
      <c r="F55" s="108" t="str">
        <f>IF($A55="","",IFERROR(INDEX('Pozisyon Envanteri'!$F$6:$F$105,MATCH($A55,'Pozisyon Envanteri'!$A$6:$A$105,0)),""))</f>
        <v/>
      </c>
      <c r="G55" s="108" t="str">
        <f>IF($A55="","",IFERROR(INDEX('Pozisyon Envanteri'!$L$6:$L$105,MATCH($A55,'Pozisyon Envanteri'!$A$6:$A$105,0)),""))</f>
        <v/>
      </c>
      <c r="H55" s="108" t="str">
        <f>IF($A55="","",IFERROR(INDEX('Pozisyon Envanteri'!$M$6:$M$105,MATCH($A55,'Pozisyon Envanteri'!$A$6:$A$105,0)),""))</f>
        <v/>
      </c>
      <c r="I55" s="108" t="str">
        <f>IF($A55="","",'Görev ve İş Yükü'!B55)</f>
        <v/>
      </c>
      <c r="J55" s="108" t="str">
        <f>IF($A55="","",'Görev ve İş Yükü'!C55)</f>
        <v/>
      </c>
      <c r="K55" s="108" t="str">
        <f>IF($A55="","",'Görev ve İş Yükü'!F55)</f>
        <v/>
      </c>
      <c r="L55" s="102" t="str">
        <f>IF($A55="","",'Görev ve İş Yükü'!I55)</f>
        <v/>
      </c>
      <c r="M55" s="108" t="str">
        <f>IF($A55="","",'Görev ve İş Yükü'!W55)</f>
        <v/>
      </c>
      <c r="N55" s="101" t="str">
        <f>IF($A55="","",'Görev ve İş Yükü'!Z55)</f>
        <v/>
      </c>
      <c r="O55" s="101" t="str">
        <f>IF($A55="","",'Görev ve İş Yükü'!AA55)</f>
        <v/>
      </c>
      <c r="P55" s="102" t="str">
        <f>IF($A55="","",'Görev ve İş Yükü'!AB55)</f>
        <v/>
      </c>
      <c r="Q55" s="103" t="str">
        <f>IF($A55="","",'Görev ve İş Yükü'!AC55)</f>
        <v/>
      </c>
      <c r="R55" s="108" t="str">
        <f>IF($A55="","",'Görev ve İş Yükü'!N55)</f>
        <v/>
      </c>
      <c r="S55" s="108" t="str">
        <f>IF($A55="","",'Görev ve İş Yükü'!R55)</f>
        <v/>
      </c>
      <c r="T55" s="108" t="str">
        <f>IF($A55="","",'Görev ve İş Yükü'!S55)</f>
        <v/>
      </c>
      <c r="U55" s="123" t="str">
        <f>IF($A55="","",IFERROR(INDEX('İş Değerleme &amp; Kademe'!$N$6:$N$105,MATCH($A55,'İş Değerleme &amp; Kademe'!$A$6:$A$105,0)),""))</f>
        <v/>
      </c>
      <c r="V55" s="108" t="str">
        <f>IF($A55="","",IFERROR(INDEX('İş Değerleme &amp; Kademe'!$O$6:$O$105,MATCH($A55,'İş Değerleme &amp; Kademe'!$A$6:$A$105,0)),""))</f>
        <v/>
      </c>
      <c r="W55" s="123" t="str">
        <f>IF($A55="","",IFERROR(INDEX('Yetenek &amp; Kariyer'!$O$6:$O$105,MATCH($A55,'Yetenek &amp; Kariyer'!$A$6:$A$105,0)),""))</f>
        <v/>
      </c>
      <c r="X55" s="108" t="str">
        <f>IF($A55="","",IFERROR(INDEX('Yetenek &amp; Kariyer'!$P$6:$P$105,MATCH($A55,'Yetenek &amp; Kariyer'!$A$6:$A$105,0)),""))</f>
        <v/>
      </c>
      <c r="Y55" s="108" t="str">
        <f>IF($A55="","",IFERROR(INDEX('Pozisyon Envanteri'!$Q$6:$Q$105,MATCH($A55,'Pozisyon Envanteri'!$A$6:$A$105,0)),""))</f>
        <v/>
      </c>
    </row>
    <row r="56" spans="1:25" x14ac:dyDescent="0.25">
      <c r="A56" s="108" t="str">
        <f>IF('Görev ve İş Yükü'!A56="","",'Görev ve İş Yükü'!A56)</f>
        <v/>
      </c>
      <c r="B56" s="108" t="str">
        <f>IF($A56="","",IFERROR(INDEX('Pozisyon Envanteri'!$B$6:$B$105,MATCH($A56,'Pozisyon Envanteri'!$A$6:$A$105,0)),""))</f>
        <v/>
      </c>
      <c r="C56" s="108" t="str">
        <f>IF($A56="","",IFERROR(INDEX('Pozisyon Envanteri'!$C$6:$C$105,MATCH($A56,'Pozisyon Envanteri'!$A$6:$A$105,0)),""))</f>
        <v/>
      </c>
      <c r="D56" s="108" t="str">
        <f>IF($A56="","",IFERROR(INDEX('Pozisyon Envanteri'!$D$6:$D$105,MATCH($A56,'Pozisyon Envanteri'!$A$6:$A$105,0)),""))</f>
        <v/>
      </c>
      <c r="E56" s="108" t="str">
        <f>IF($A56="","",IFERROR(INDEX('Pozisyon Envanteri'!$E$6:$E$105,MATCH($A56,'Pozisyon Envanteri'!$A$6:$A$105,0)),""))</f>
        <v/>
      </c>
      <c r="F56" s="108" t="str">
        <f>IF($A56="","",IFERROR(INDEX('Pozisyon Envanteri'!$F$6:$F$105,MATCH($A56,'Pozisyon Envanteri'!$A$6:$A$105,0)),""))</f>
        <v/>
      </c>
      <c r="G56" s="108" t="str">
        <f>IF($A56="","",IFERROR(INDEX('Pozisyon Envanteri'!$L$6:$L$105,MATCH($A56,'Pozisyon Envanteri'!$A$6:$A$105,0)),""))</f>
        <v/>
      </c>
      <c r="H56" s="108" t="str">
        <f>IF($A56="","",IFERROR(INDEX('Pozisyon Envanteri'!$M$6:$M$105,MATCH($A56,'Pozisyon Envanteri'!$A$6:$A$105,0)),""))</f>
        <v/>
      </c>
      <c r="I56" s="108" t="str">
        <f>IF($A56="","",'Görev ve İş Yükü'!B56)</f>
        <v/>
      </c>
      <c r="J56" s="108" t="str">
        <f>IF($A56="","",'Görev ve İş Yükü'!C56)</f>
        <v/>
      </c>
      <c r="K56" s="108" t="str">
        <f>IF($A56="","",'Görev ve İş Yükü'!F56)</f>
        <v/>
      </c>
      <c r="L56" s="102" t="str">
        <f>IF($A56="","",'Görev ve İş Yükü'!I56)</f>
        <v/>
      </c>
      <c r="M56" s="108" t="str">
        <f>IF($A56="","",'Görev ve İş Yükü'!W56)</f>
        <v/>
      </c>
      <c r="N56" s="101" t="str">
        <f>IF($A56="","",'Görev ve İş Yükü'!Z56)</f>
        <v/>
      </c>
      <c r="O56" s="101" t="str">
        <f>IF($A56="","",'Görev ve İş Yükü'!AA56)</f>
        <v/>
      </c>
      <c r="P56" s="102" t="str">
        <f>IF($A56="","",'Görev ve İş Yükü'!AB56)</f>
        <v/>
      </c>
      <c r="Q56" s="103" t="str">
        <f>IF($A56="","",'Görev ve İş Yükü'!AC56)</f>
        <v/>
      </c>
      <c r="R56" s="108" t="str">
        <f>IF($A56="","",'Görev ve İş Yükü'!N56)</f>
        <v/>
      </c>
      <c r="S56" s="108" t="str">
        <f>IF($A56="","",'Görev ve İş Yükü'!R56)</f>
        <v/>
      </c>
      <c r="T56" s="108" t="str">
        <f>IF($A56="","",'Görev ve İş Yükü'!S56)</f>
        <v/>
      </c>
      <c r="U56" s="123" t="str">
        <f>IF($A56="","",IFERROR(INDEX('İş Değerleme &amp; Kademe'!$N$6:$N$105,MATCH($A56,'İş Değerleme &amp; Kademe'!$A$6:$A$105,0)),""))</f>
        <v/>
      </c>
      <c r="V56" s="108" t="str">
        <f>IF($A56="","",IFERROR(INDEX('İş Değerleme &amp; Kademe'!$O$6:$O$105,MATCH($A56,'İş Değerleme &amp; Kademe'!$A$6:$A$105,0)),""))</f>
        <v/>
      </c>
      <c r="W56" s="123" t="str">
        <f>IF($A56="","",IFERROR(INDEX('Yetenek &amp; Kariyer'!$O$6:$O$105,MATCH($A56,'Yetenek &amp; Kariyer'!$A$6:$A$105,0)),""))</f>
        <v/>
      </c>
      <c r="X56" s="108" t="str">
        <f>IF($A56="","",IFERROR(INDEX('Yetenek &amp; Kariyer'!$P$6:$P$105,MATCH($A56,'Yetenek &amp; Kariyer'!$A$6:$A$105,0)),""))</f>
        <v/>
      </c>
      <c r="Y56" s="108" t="str">
        <f>IF($A56="","",IFERROR(INDEX('Pozisyon Envanteri'!$Q$6:$Q$105,MATCH($A56,'Pozisyon Envanteri'!$A$6:$A$105,0)),""))</f>
        <v/>
      </c>
    </row>
    <row r="57" spans="1:25" x14ac:dyDescent="0.25">
      <c r="A57" s="108" t="str">
        <f>IF('Görev ve İş Yükü'!A57="","",'Görev ve İş Yükü'!A57)</f>
        <v/>
      </c>
      <c r="B57" s="108" t="str">
        <f>IF($A57="","",IFERROR(INDEX('Pozisyon Envanteri'!$B$6:$B$105,MATCH($A57,'Pozisyon Envanteri'!$A$6:$A$105,0)),""))</f>
        <v/>
      </c>
      <c r="C57" s="108" t="str">
        <f>IF($A57="","",IFERROR(INDEX('Pozisyon Envanteri'!$C$6:$C$105,MATCH($A57,'Pozisyon Envanteri'!$A$6:$A$105,0)),""))</f>
        <v/>
      </c>
      <c r="D57" s="108" t="str">
        <f>IF($A57="","",IFERROR(INDEX('Pozisyon Envanteri'!$D$6:$D$105,MATCH($A57,'Pozisyon Envanteri'!$A$6:$A$105,0)),""))</f>
        <v/>
      </c>
      <c r="E57" s="108" t="str">
        <f>IF($A57="","",IFERROR(INDEX('Pozisyon Envanteri'!$E$6:$E$105,MATCH($A57,'Pozisyon Envanteri'!$A$6:$A$105,0)),""))</f>
        <v/>
      </c>
      <c r="F57" s="108" t="str">
        <f>IF($A57="","",IFERROR(INDEX('Pozisyon Envanteri'!$F$6:$F$105,MATCH($A57,'Pozisyon Envanteri'!$A$6:$A$105,0)),""))</f>
        <v/>
      </c>
      <c r="G57" s="108" t="str">
        <f>IF($A57="","",IFERROR(INDEX('Pozisyon Envanteri'!$L$6:$L$105,MATCH($A57,'Pozisyon Envanteri'!$A$6:$A$105,0)),""))</f>
        <v/>
      </c>
      <c r="H57" s="108" t="str">
        <f>IF($A57="","",IFERROR(INDEX('Pozisyon Envanteri'!$M$6:$M$105,MATCH($A57,'Pozisyon Envanteri'!$A$6:$A$105,0)),""))</f>
        <v/>
      </c>
      <c r="I57" s="108" t="str">
        <f>IF($A57="","",'Görev ve İş Yükü'!B57)</f>
        <v/>
      </c>
      <c r="J57" s="108" t="str">
        <f>IF($A57="","",'Görev ve İş Yükü'!C57)</f>
        <v/>
      </c>
      <c r="K57" s="108" t="str">
        <f>IF($A57="","",'Görev ve İş Yükü'!F57)</f>
        <v/>
      </c>
      <c r="L57" s="102" t="str">
        <f>IF($A57="","",'Görev ve İş Yükü'!I57)</f>
        <v/>
      </c>
      <c r="M57" s="108" t="str">
        <f>IF($A57="","",'Görev ve İş Yükü'!W57)</f>
        <v/>
      </c>
      <c r="N57" s="101" t="str">
        <f>IF($A57="","",'Görev ve İş Yükü'!Z57)</f>
        <v/>
      </c>
      <c r="O57" s="101" t="str">
        <f>IF($A57="","",'Görev ve İş Yükü'!AA57)</f>
        <v/>
      </c>
      <c r="P57" s="102" t="str">
        <f>IF($A57="","",'Görev ve İş Yükü'!AB57)</f>
        <v/>
      </c>
      <c r="Q57" s="103" t="str">
        <f>IF($A57="","",'Görev ve İş Yükü'!AC57)</f>
        <v/>
      </c>
      <c r="R57" s="108" t="str">
        <f>IF($A57="","",'Görev ve İş Yükü'!N57)</f>
        <v/>
      </c>
      <c r="S57" s="108" t="str">
        <f>IF($A57="","",'Görev ve İş Yükü'!R57)</f>
        <v/>
      </c>
      <c r="T57" s="108" t="str">
        <f>IF($A57="","",'Görev ve İş Yükü'!S57)</f>
        <v/>
      </c>
      <c r="U57" s="123" t="str">
        <f>IF($A57="","",IFERROR(INDEX('İş Değerleme &amp; Kademe'!$N$6:$N$105,MATCH($A57,'İş Değerleme &amp; Kademe'!$A$6:$A$105,0)),""))</f>
        <v/>
      </c>
      <c r="V57" s="108" t="str">
        <f>IF($A57="","",IFERROR(INDEX('İş Değerleme &amp; Kademe'!$O$6:$O$105,MATCH($A57,'İş Değerleme &amp; Kademe'!$A$6:$A$105,0)),""))</f>
        <v/>
      </c>
      <c r="W57" s="123" t="str">
        <f>IF($A57="","",IFERROR(INDEX('Yetenek &amp; Kariyer'!$O$6:$O$105,MATCH($A57,'Yetenek &amp; Kariyer'!$A$6:$A$105,0)),""))</f>
        <v/>
      </c>
      <c r="X57" s="108" t="str">
        <f>IF($A57="","",IFERROR(INDEX('Yetenek &amp; Kariyer'!$P$6:$P$105,MATCH($A57,'Yetenek &amp; Kariyer'!$A$6:$A$105,0)),""))</f>
        <v/>
      </c>
      <c r="Y57" s="108" t="str">
        <f>IF($A57="","",IFERROR(INDEX('Pozisyon Envanteri'!$Q$6:$Q$105,MATCH($A57,'Pozisyon Envanteri'!$A$6:$A$105,0)),""))</f>
        <v/>
      </c>
    </row>
    <row r="58" spans="1:25" x14ac:dyDescent="0.25">
      <c r="A58" s="108" t="str">
        <f>IF('Görev ve İş Yükü'!A58="","",'Görev ve İş Yükü'!A58)</f>
        <v/>
      </c>
      <c r="B58" s="108" t="str">
        <f>IF($A58="","",IFERROR(INDEX('Pozisyon Envanteri'!$B$6:$B$105,MATCH($A58,'Pozisyon Envanteri'!$A$6:$A$105,0)),""))</f>
        <v/>
      </c>
      <c r="C58" s="108" t="str">
        <f>IF($A58="","",IFERROR(INDEX('Pozisyon Envanteri'!$C$6:$C$105,MATCH($A58,'Pozisyon Envanteri'!$A$6:$A$105,0)),""))</f>
        <v/>
      </c>
      <c r="D58" s="108" t="str">
        <f>IF($A58="","",IFERROR(INDEX('Pozisyon Envanteri'!$D$6:$D$105,MATCH($A58,'Pozisyon Envanteri'!$A$6:$A$105,0)),""))</f>
        <v/>
      </c>
      <c r="E58" s="108" t="str">
        <f>IF($A58="","",IFERROR(INDEX('Pozisyon Envanteri'!$E$6:$E$105,MATCH($A58,'Pozisyon Envanteri'!$A$6:$A$105,0)),""))</f>
        <v/>
      </c>
      <c r="F58" s="108" t="str">
        <f>IF($A58="","",IFERROR(INDEX('Pozisyon Envanteri'!$F$6:$F$105,MATCH($A58,'Pozisyon Envanteri'!$A$6:$A$105,0)),""))</f>
        <v/>
      </c>
      <c r="G58" s="108" t="str">
        <f>IF($A58="","",IFERROR(INDEX('Pozisyon Envanteri'!$L$6:$L$105,MATCH($A58,'Pozisyon Envanteri'!$A$6:$A$105,0)),""))</f>
        <v/>
      </c>
      <c r="H58" s="108" t="str">
        <f>IF($A58="","",IFERROR(INDEX('Pozisyon Envanteri'!$M$6:$M$105,MATCH($A58,'Pozisyon Envanteri'!$A$6:$A$105,0)),""))</f>
        <v/>
      </c>
      <c r="I58" s="108" t="str">
        <f>IF($A58="","",'Görev ve İş Yükü'!B58)</f>
        <v/>
      </c>
      <c r="J58" s="108" t="str">
        <f>IF($A58="","",'Görev ve İş Yükü'!C58)</f>
        <v/>
      </c>
      <c r="K58" s="108" t="str">
        <f>IF($A58="","",'Görev ve İş Yükü'!F58)</f>
        <v/>
      </c>
      <c r="L58" s="102" t="str">
        <f>IF($A58="","",'Görev ve İş Yükü'!I58)</f>
        <v/>
      </c>
      <c r="M58" s="108" t="str">
        <f>IF($A58="","",'Görev ve İş Yükü'!W58)</f>
        <v/>
      </c>
      <c r="N58" s="101" t="str">
        <f>IF($A58="","",'Görev ve İş Yükü'!Z58)</f>
        <v/>
      </c>
      <c r="O58" s="101" t="str">
        <f>IF($A58="","",'Görev ve İş Yükü'!AA58)</f>
        <v/>
      </c>
      <c r="P58" s="102" t="str">
        <f>IF($A58="","",'Görev ve İş Yükü'!AB58)</f>
        <v/>
      </c>
      <c r="Q58" s="103" t="str">
        <f>IF($A58="","",'Görev ve İş Yükü'!AC58)</f>
        <v/>
      </c>
      <c r="R58" s="108" t="str">
        <f>IF($A58="","",'Görev ve İş Yükü'!N58)</f>
        <v/>
      </c>
      <c r="S58" s="108" t="str">
        <f>IF($A58="","",'Görev ve İş Yükü'!R58)</f>
        <v/>
      </c>
      <c r="T58" s="108" t="str">
        <f>IF($A58="","",'Görev ve İş Yükü'!S58)</f>
        <v/>
      </c>
      <c r="U58" s="123" t="str">
        <f>IF($A58="","",IFERROR(INDEX('İş Değerleme &amp; Kademe'!$N$6:$N$105,MATCH($A58,'İş Değerleme &amp; Kademe'!$A$6:$A$105,0)),""))</f>
        <v/>
      </c>
      <c r="V58" s="108" t="str">
        <f>IF($A58="","",IFERROR(INDEX('İş Değerleme &amp; Kademe'!$O$6:$O$105,MATCH($A58,'İş Değerleme &amp; Kademe'!$A$6:$A$105,0)),""))</f>
        <v/>
      </c>
      <c r="W58" s="123" t="str">
        <f>IF($A58="","",IFERROR(INDEX('Yetenek &amp; Kariyer'!$O$6:$O$105,MATCH($A58,'Yetenek &amp; Kariyer'!$A$6:$A$105,0)),""))</f>
        <v/>
      </c>
      <c r="X58" s="108" t="str">
        <f>IF($A58="","",IFERROR(INDEX('Yetenek &amp; Kariyer'!$P$6:$P$105,MATCH($A58,'Yetenek &amp; Kariyer'!$A$6:$A$105,0)),""))</f>
        <v/>
      </c>
      <c r="Y58" s="108" t="str">
        <f>IF($A58="","",IFERROR(INDEX('Pozisyon Envanteri'!$Q$6:$Q$105,MATCH($A58,'Pozisyon Envanteri'!$A$6:$A$105,0)),""))</f>
        <v/>
      </c>
    </row>
    <row r="59" spans="1:25" x14ac:dyDescent="0.25">
      <c r="A59" s="108" t="str">
        <f>IF('Görev ve İş Yükü'!A59="","",'Görev ve İş Yükü'!A59)</f>
        <v/>
      </c>
      <c r="B59" s="108" t="str">
        <f>IF($A59="","",IFERROR(INDEX('Pozisyon Envanteri'!$B$6:$B$105,MATCH($A59,'Pozisyon Envanteri'!$A$6:$A$105,0)),""))</f>
        <v/>
      </c>
      <c r="C59" s="108" t="str">
        <f>IF($A59="","",IFERROR(INDEX('Pozisyon Envanteri'!$C$6:$C$105,MATCH($A59,'Pozisyon Envanteri'!$A$6:$A$105,0)),""))</f>
        <v/>
      </c>
      <c r="D59" s="108" t="str">
        <f>IF($A59="","",IFERROR(INDEX('Pozisyon Envanteri'!$D$6:$D$105,MATCH($A59,'Pozisyon Envanteri'!$A$6:$A$105,0)),""))</f>
        <v/>
      </c>
      <c r="E59" s="108" t="str">
        <f>IF($A59="","",IFERROR(INDEX('Pozisyon Envanteri'!$E$6:$E$105,MATCH($A59,'Pozisyon Envanteri'!$A$6:$A$105,0)),""))</f>
        <v/>
      </c>
      <c r="F59" s="108" t="str">
        <f>IF($A59="","",IFERROR(INDEX('Pozisyon Envanteri'!$F$6:$F$105,MATCH($A59,'Pozisyon Envanteri'!$A$6:$A$105,0)),""))</f>
        <v/>
      </c>
      <c r="G59" s="108" t="str">
        <f>IF($A59="","",IFERROR(INDEX('Pozisyon Envanteri'!$L$6:$L$105,MATCH($A59,'Pozisyon Envanteri'!$A$6:$A$105,0)),""))</f>
        <v/>
      </c>
      <c r="H59" s="108" t="str">
        <f>IF($A59="","",IFERROR(INDEX('Pozisyon Envanteri'!$M$6:$M$105,MATCH($A59,'Pozisyon Envanteri'!$A$6:$A$105,0)),""))</f>
        <v/>
      </c>
      <c r="I59" s="108" t="str">
        <f>IF($A59="","",'Görev ve İş Yükü'!B59)</f>
        <v/>
      </c>
      <c r="J59" s="108" t="str">
        <f>IF($A59="","",'Görev ve İş Yükü'!C59)</f>
        <v/>
      </c>
      <c r="K59" s="108" t="str">
        <f>IF($A59="","",'Görev ve İş Yükü'!F59)</f>
        <v/>
      </c>
      <c r="L59" s="102" t="str">
        <f>IF($A59="","",'Görev ve İş Yükü'!I59)</f>
        <v/>
      </c>
      <c r="M59" s="108" t="str">
        <f>IF($A59="","",'Görev ve İş Yükü'!W59)</f>
        <v/>
      </c>
      <c r="N59" s="101" t="str">
        <f>IF($A59="","",'Görev ve İş Yükü'!Z59)</f>
        <v/>
      </c>
      <c r="O59" s="101" t="str">
        <f>IF($A59="","",'Görev ve İş Yükü'!AA59)</f>
        <v/>
      </c>
      <c r="P59" s="102" t="str">
        <f>IF($A59="","",'Görev ve İş Yükü'!AB59)</f>
        <v/>
      </c>
      <c r="Q59" s="103" t="str">
        <f>IF($A59="","",'Görev ve İş Yükü'!AC59)</f>
        <v/>
      </c>
      <c r="R59" s="108" t="str">
        <f>IF($A59="","",'Görev ve İş Yükü'!N59)</f>
        <v/>
      </c>
      <c r="S59" s="108" t="str">
        <f>IF($A59="","",'Görev ve İş Yükü'!R59)</f>
        <v/>
      </c>
      <c r="T59" s="108" t="str">
        <f>IF($A59="","",'Görev ve İş Yükü'!S59)</f>
        <v/>
      </c>
      <c r="U59" s="123" t="str">
        <f>IF($A59="","",IFERROR(INDEX('İş Değerleme &amp; Kademe'!$N$6:$N$105,MATCH($A59,'İş Değerleme &amp; Kademe'!$A$6:$A$105,0)),""))</f>
        <v/>
      </c>
      <c r="V59" s="108" t="str">
        <f>IF($A59="","",IFERROR(INDEX('İş Değerleme &amp; Kademe'!$O$6:$O$105,MATCH($A59,'İş Değerleme &amp; Kademe'!$A$6:$A$105,0)),""))</f>
        <v/>
      </c>
      <c r="W59" s="123" t="str">
        <f>IF($A59="","",IFERROR(INDEX('Yetenek &amp; Kariyer'!$O$6:$O$105,MATCH($A59,'Yetenek &amp; Kariyer'!$A$6:$A$105,0)),""))</f>
        <v/>
      </c>
      <c r="X59" s="108" t="str">
        <f>IF($A59="","",IFERROR(INDEX('Yetenek &amp; Kariyer'!$P$6:$P$105,MATCH($A59,'Yetenek &amp; Kariyer'!$A$6:$A$105,0)),""))</f>
        <v/>
      </c>
      <c r="Y59" s="108" t="str">
        <f>IF($A59="","",IFERROR(INDEX('Pozisyon Envanteri'!$Q$6:$Q$105,MATCH($A59,'Pozisyon Envanteri'!$A$6:$A$105,0)),""))</f>
        <v/>
      </c>
    </row>
    <row r="60" spans="1:25" x14ac:dyDescent="0.25">
      <c r="A60" s="108" t="str">
        <f>IF('Görev ve İş Yükü'!A60="","",'Görev ve İş Yükü'!A60)</f>
        <v/>
      </c>
      <c r="B60" s="108" t="str">
        <f>IF($A60="","",IFERROR(INDEX('Pozisyon Envanteri'!$B$6:$B$105,MATCH($A60,'Pozisyon Envanteri'!$A$6:$A$105,0)),""))</f>
        <v/>
      </c>
      <c r="C60" s="108" t="str">
        <f>IF($A60="","",IFERROR(INDEX('Pozisyon Envanteri'!$C$6:$C$105,MATCH($A60,'Pozisyon Envanteri'!$A$6:$A$105,0)),""))</f>
        <v/>
      </c>
      <c r="D60" s="108" t="str">
        <f>IF($A60="","",IFERROR(INDEX('Pozisyon Envanteri'!$D$6:$D$105,MATCH($A60,'Pozisyon Envanteri'!$A$6:$A$105,0)),""))</f>
        <v/>
      </c>
      <c r="E60" s="108" t="str">
        <f>IF($A60="","",IFERROR(INDEX('Pozisyon Envanteri'!$E$6:$E$105,MATCH($A60,'Pozisyon Envanteri'!$A$6:$A$105,0)),""))</f>
        <v/>
      </c>
      <c r="F60" s="108" t="str">
        <f>IF($A60="","",IFERROR(INDEX('Pozisyon Envanteri'!$F$6:$F$105,MATCH($A60,'Pozisyon Envanteri'!$A$6:$A$105,0)),""))</f>
        <v/>
      </c>
      <c r="G60" s="108" t="str">
        <f>IF($A60="","",IFERROR(INDEX('Pozisyon Envanteri'!$L$6:$L$105,MATCH($A60,'Pozisyon Envanteri'!$A$6:$A$105,0)),""))</f>
        <v/>
      </c>
      <c r="H60" s="108" t="str">
        <f>IF($A60="","",IFERROR(INDEX('Pozisyon Envanteri'!$M$6:$M$105,MATCH($A60,'Pozisyon Envanteri'!$A$6:$A$105,0)),""))</f>
        <v/>
      </c>
      <c r="I60" s="108" t="str">
        <f>IF($A60="","",'Görev ve İş Yükü'!B60)</f>
        <v/>
      </c>
      <c r="J60" s="108" t="str">
        <f>IF($A60="","",'Görev ve İş Yükü'!C60)</f>
        <v/>
      </c>
      <c r="K60" s="108" t="str">
        <f>IF($A60="","",'Görev ve İş Yükü'!F60)</f>
        <v/>
      </c>
      <c r="L60" s="102" t="str">
        <f>IF($A60="","",'Görev ve İş Yükü'!I60)</f>
        <v/>
      </c>
      <c r="M60" s="108" t="str">
        <f>IF($A60="","",'Görev ve İş Yükü'!W60)</f>
        <v/>
      </c>
      <c r="N60" s="101" t="str">
        <f>IF($A60="","",'Görev ve İş Yükü'!Z60)</f>
        <v/>
      </c>
      <c r="O60" s="101" t="str">
        <f>IF($A60="","",'Görev ve İş Yükü'!AA60)</f>
        <v/>
      </c>
      <c r="P60" s="102" t="str">
        <f>IF($A60="","",'Görev ve İş Yükü'!AB60)</f>
        <v/>
      </c>
      <c r="Q60" s="103" t="str">
        <f>IF($A60="","",'Görev ve İş Yükü'!AC60)</f>
        <v/>
      </c>
      <c r="R60" s="108" t="str">
        <f>IF($A60="","",'Görev ve İş Yükü'!N60)</f>
        <v/>
      </c>
      <c r="S60" s="108" t="str">
        <f>IF($A60="","",'Görev ve İş Yükü'!R60)</f>
        <v/>
      </c>
      <c r="T60" s="108" t="str">
        <f>IF($A60="","",'Görev ve İş Yükü'!S60)</f>
        <v/>
      </c>
      <c r="U60" s="123" t="str">
        <f>IF($A60="","",IFERROR(INDEX('İş Değerleme &amp; Kademe'!$N$6:$N$105,MATCH($A60,'İş Değerleme &amp; Kademe'!$A$6:$A$105,0)),""))</f>
        <v/>
      </c>
      <c r="V60" s="108" t="str">
        <f>IF($A60="","",IFERROR(INDEX('İş Değerleme &amp; Kademe'!$O$6:$O$105,MATCH($A60,'İş Değerleme &amp; Kademe'!$A$6:$A$105,0)),""))</f>
        <v/>
      </c>
      <c r="W60" s="123" t="str">
        <f>IF($A60="","",IFERROR(INDEX('Yetenek &amp; Kariyer'!$O$6:$O$105,MATCH($A60,'Yetenek &amp; Kariyer'!$A$6:$A$105,0)),""))</f>
        <v/>
      </c>
      <c r="X60" s="108" t="str">
        <f>IF($A60="","",IFERROR(INDEX('Yetenek &amp; Kariyer'!$P$6:$P$105,MATCH($A60,'Yetenek &amp; Kariyer'!$A$6:$A$105,0)),""))</f>
        <v/>
      </c>
      <c r="Y60" s="108" t="str">
        <f>IF($A60="","",IFERROR(INDEX('Pozisyon Envanteri'!$Q$6:$Q$105,MATCH($A60,'Pozisyon Envanteri'!$A$6:$A$105,0)),""))</f>
        <v/>
      </c>
    </row>
    <row r="61" spans="1:25" x14ac:dyDescent="0.25">
      <c r="A61" s="108" t="str">
        <f>IF('Görev ve İş Yükü'!A61="","",'Görev ve İş Yükü'!A61)</f>
        <v/>
      </c>
      <c r="B61" s="108" t="str">
        <f>IF($A61="","",IFERROR(INDEX('Pozisyon Envanteri'!$B$6:$B$105,MATCH($A61,'Pozisyon Envanteri'!$A$6:$A$105,0)),""))</f>
        <v/>
      </c>
      <c r="C61" s="108" t="str">
        <f>IF($A61="","",IFERROR(INDEX('Pozisyon Envanteri'!$C$6:$C$105,MATCH($A61,'Pozisyon Envanteri'!$A$6:$A$105,0)),""))</f>
        <v/>
      </c>
      <c r="D61" s="108" t="str">
        <f>IF($A61="","",IFERROR(INDEX('Pozisyon Envanteri'!$D$6:$D$105,MATCH($A61,'Pozisyon Envanteri'!$A$6:$A$105,0)),""))</f>
        <v/>
      </c>
      <c r="E61" s="108" t="str">
        <f>IF($A61="","",IFERROR(INDEX('Pozisyon Envanteri'!$E$6:$E$105,MATCH($A61,'Pozisyon Envanteri'!$A$6:$A$105,0)),""))</f>
        <v/>
      </c>
      <c r="F61" s="108" t="str">
        <f>IF($A61="","",IFERROR(INDEX('Pozisyon Envanteri'!$F$6:$F$105,MATCH($A61,'Pozisyon Envanteri'!$A$6:$A$105,0)),""))</f>
        <v/>
      </c>
      <c r="G61" s="108" t="str">
        <f>IF($A61="","",IFERROR(INDEX('Pozisyon Envanteri'!$L$6:$L$105,MATCH($A61,'Pozisyon Envanteri'!$A$6:$A$105,0)),""))</f>
        <v/>
      </c>
      <c r="H61" s="108" t="str">
        <f>IF($A61="","",IFERROR(INDEX('Pozisyon Envanteri'!$M$6:$M$105,MATCH($A61,'Pozisyon Envanteri'!$A$6:$A$105,0)),""))</f>
        <v/>
      </c>
      <c r="I61" s="108" t="str">
        <f>IF($A61="","",'Görev ve İş Yükü'!B61)</f>
        <v/>
      </c>
      <c r="J61" s="108" t="str">
        <f>IF($A61="","",'Görev ve İş Yükü'!C61)</f>
        <v/>
      </c>
      <c r="K61" s="108" t="str">
        <f>IF($A61="","",'Görev ve İş Yükü'!F61)</f>
        <v/>
      </c>
      <c r="L61" s="102" t="str">
        <f>IF($A61="","",'Görev ve İş Yükü'!I61)</f>
        <v/>
      </c>
      <c r="M61" s="108" t="str">
        <f>IF($A61="","",'Görev ve İş Yükü'!W61)</f>
        <v/>
      </c>
      <c r="N61" s="101" t="str">
        <f>IF($A61="","",'Görev ve İş Yükü'!Z61)</f>
        <v/>
      </c>
      <c r="O61" s="101" t="str">
        <f>IF($A61="","",'Görev ve İş Yükü'!AA61)</f>
        <v/>
      </c>
      <c r="P61" s="102" t="str">
        <f>IF($A61="","",'Görev ve İş Yükü'!AB61)</f>
        <v/>
      </c>
      <c r="Q61" s="103" t="str">
        <f>IF($A61="","",'Görev ve İş Yükü'!AC61)</f>
        <v/>
      </c>
      <c r="R61" s="108" t="str">
        <f>IF($A61="","",'Görev ve İş Yükü'!N61)</f>
        <v/>
      </c>
      <c r="S61" s="108" t="str">
        <f>IF($A61="","",'Görev ve İş Yükü'!R61)</f>
        <v/>
      </c>
      <c r="T61" s="108" t="str">
        <f>IF($A61="","",'Görev ve İş Yükü'!S61)</f>
        <v/>
      </c>
      <c r="U61" s="123" t="str">
        <f>IF($A61="","",IFERROR(INDEX('İş Değerleme &amp; Kademe'!$N$6:$N$105,MATCH($A61,'İş Değerleme &amp; Kademe'!$A$6:$A$105,0)),""))</f>
        <v/>
      </c>
      <c r="V61" s="108" t="str">
        <f>IF($A61="","",IFERROR(INDEX('İş Değerleme &amp; Kademe'!$O$6:$O$105,MATCH($A61,'İş Değerleme &amp; Kademe'!$A$6:$A$105,0)),""))</f>
        <v/>
      </c>
      <c r="W61" s="123" t="str">
        <f>IF($A61="","",IFERROR(INDEX('Yetenek &amp; Kariyer'!$O$6:$O$105,MATCH($A61,'Yetenek &amp; Kariyer'!$A$6:$A$105,0)),""))</f>
        <v/>
      </c>
      <c r="X61" s="108" t="str">
        <f>IF($A61="","",IFERROR(INDEX('Yetenek &amp; Kariyer'!$P$6:$P$105,MATCH($A61,'Yetenek &amp; Kariyer'!$A$6:$A$105,0)),""))</f>
        <v/>
      </c>
      <c r="Y61" s="108" t="str">
        <f>IF($A61="","",IFERROR(INDEX('Pozisyon Envanteri'!$Q$6:$Q$105,MATCH($A61,'Pozisyon Envanteri'!$A$6:$A$105,0)),""))</f>
        <v/>
      </c>
    </row>
    <row r="62" spans="1:25" x14ac:dyDescent="0.25">
      <c r="A62" s="108" t="str">
        <f>IF('Görev ve İş Yükü'!A62="","",'Görev ve İş Yükü'!A62)</f>
        <v/>
      </c>
      <c r="B62" s="108" t="str">
        <f>IF($A62="","",IFERROR(INDEX('Pozisyon Envanteri'!$B$6:$B$105,MATCH($A62,'Pozisyon Envanteri'!$A$6:$A$105,0)),""))</f>
        <v/>
      </c>
      <c r="C62" s="108" t="str">
        <f>IF($A62="","",IFERROR(INDEX('Pozisyon Envanteri'!$C$6:$C$105,MATCH($A62,'Pozisyon Envanteri'!$A$6:$A$105,0)),""))</f>
        <v/>
      </c>
      <c r="D62" s="108" t="str">
        <f>IF($A62="","",IFERROR(INDEX('Pozisyon Envanteri'!$D$6:$D$105,MATCH($A62,'Pozisyon Envanteri'!$A$6:$A$105,0)),""))</f>
        <v/>
      </c>
      <c r="E62" s="108" t="str">
        <f>IF($A62="","",IFERROR(INDEX('Pozisyon Envanteri'!$E$6:$E$105,MATCH($A62,'Pozisyon Envanteri'!$A$6:$A$105,0)),""))</f>
        <v/>
      </c>
      <c r="F62" s="108" t="str">
        <f>IF($A62="","",IFERROR(INDEX('Pozisyon Envanteri'!$F$6:$F$105,MATCH($A62,'Pozisyon Envanteri'!$A$6:$A$105,0)),""))</f>
        <v/>
      </c>
      <c r="G62" s="108" t="str">
        <f>IF($A62="","",IFERROR(INDEX('Pozisyon Envanteri'!$L$6:$L$105,MATCH($A62,'Pozisyon Envanteri'!$A$6:$A$105,0)),""))</f>
        <v/>
      </c>
      <c r="H62" s="108" t="str">
        <f>IF($A62="","",IFERROR(INDEX('Pozisyon Envanteri'!$M$6:$M$105,MATCH($A62,'Pozisyon Envanteri'!$A$6:$A$105,0)),""))</f>
        <v/>
      </c>
      <c r="I62" s="108" t="str">
        <f>IF($A62="","",'Görev ve İş Yükü'!B62)</f>
        <v/>
      </c>
      <c r="J62" s="108" t="str">
        <f>IF($A62="","",'Görev ve İş Yükü'!C62)</f>
        <v/>
      </c>
      <c r="K62" s="108" t="str">
        <f>IF($A62="","",'Görev ve İş Yükü'!F62)</f>
        <v/>
      </c>
      <c r="L62" s="102" t="str">
        <f>IF($A62="","",'Görev ve İş Yükü'!I62)</f>
        <v/>
      </c>
      <c r="M62" s="108" t="str">
        <f>IF($A62="","",'Görev ve İş Yükü'!W62)</f>
        <v/>
      </c>
      <c r="N62" s="101" t="str">
        <f>IF($A62="","",'Görev ve İş Yükü'!Z62)</f>
        <v/>
      </c>
      <c r="O62" s="101" t="str">
        <f>IF($A62="","",'Görev ve İş Yükü'!AA62)</f>
        <v/>
      </c>
      <c r="P62" s="102" t="str">
        <f>IF($A62="","",'Görev ve İş Yükü'!AB62)</f>
        <v/>
      </c>
      <c r="Q62" s="103" t="str">
        <f>IF($A62="","",'Görev ve İş Yükü'!AC62)</f>
        <v/>
      </c>
      <c r="R62" s="108" t="str">
        <f>IF($A62="","",'Görev ve İş Yükü'!N62)</f>
        <v/>
      </c>
      <c r="S62" s="108" t="str">
        <f>IF($A62="","",'Görev ve İş Yükü'!R62)</f>
        <v/>
      </c>
      <c r="T62" s="108" t="str">
        <f>IF($A62="","",'Görev ve İş Yükü'!S62)</f>
        <v/>
      </c>
      <c r="U62" s="123" t="str">
        <f>IF($A62="","",IFERROR(INDEX('İş Değerleme &amp; Kademe'!$N$6:$N$105,MATCH($A62,'İş Değerleme &amp; Kademe'!$A$6:$A$105,0)),""))</f>
        <v/>
      </c>
      <c r="V62" s="108" t="str">
        <f>IF($A62="","",IFERROR(INDEX('İş Değerleme &amp; Kademe'!$O$6:$O$105,MATCH($A62,'İş Değerleme &amp; Kademe'!$A$6:$A$105,0)),""))</f>
        <v/>
      </c>
      <c r="W62" s="123" t="str">
        <f>IF($A62="","",IFERROR(INDEX('Yetenek &amp; Kariyer'!$O$6:$O$105,MATCH($A62,'Yetenek &amp; Kariyer'!$A$6:$A$105,0)),""))</f>
        <v/>
      </c>
      <c r="X62" s="108" t="str">
        <f>IF($A62="","",IFERROR(INDEX('Yetenek &amp; Kariyer'!$P$6:$P$105,MATCH($A62,'Yetenek &amp; Kariyer'!$A$6:$A$105,0)),""))</f>
        <v/>
      </c>
      <c r="Y62" s="108" t="str">
        <f>IF($A62="","",IFERROR(INDEX('Pozisyon Envanteri'!$Q$6:$Q$105,MATCH($A62,'Pozisyon Envanteri'!$A$6:$A$105,0)),""))</f>
        <v/>
      </c>
    </row>
    <row r="63" spans="1:25" x14ac:dyDescent="0.25">
      <c r="A63" s="108" t="str">
        <f>IF('Görev ve İş Yükü'!A63="","",'Görev ve İş Yükü'!A63)</f>
        <v/>
      </c>
      <c r="B63" s="108" t="str">
        <f>IF($A63="","",IFERROR(INDEX('Pozisyon Envanteri'!$B$6:$B$105,MATCH($A63,'Pozisyon Envanteri'!$A$6:$A$105,0)),""))</f>
        <v/>
      </c>
      <c r="C63" s="108" t="str">
        <f>IF($A63="","",IFERROR(INDEX('Pozisyon Envanteri'!$C$6:$C$105,MATCH($A63,'Pozisyon Envanteri'!$A$6:$A$105,0)),""))</f>
        <v/>
      </c>
      <c r="D63" s="108" t="str">
        <f>IF($A63="","",IFERROR(INDEX('Pozisyon Envanteri'!$D$6:$D$105,MATCH($A63,'Pozisyon Envanteri'!$A$6:$A$105,0)),""))</f>
        <v/>
      </c>
      <c r="E63" s="108" t="str">
        <f>IF($A63="","",IFERROR(INDEX('Pozisyon Envanteri'!$E$6:$E$105,MATCH($A63,'Pozisyon Envanteri'!$A$6:$A$105,0)),""))</f>
        <v/>
      </c>
      <c r="F63" s="108" t="str">
        <f>IF($A63="","",IFERROR(INDEX('Pozisyon Envanteri'!$F$6:$F$105,MATCH($A63,'Pozisyon Envanteri'!$A$6:$A$105,0)),""))</f>
        <v/>
      </c>
      <c r="G63" s="108" t="str">
        <f>IF($A63="","",IFERROR(INDEX('Pozisyon Envanteri'!$L$6:$L$105,MATCH($A63,'Pozisyon Envanteri'!$A$6:$A$105,0)),""))</f>
        <v/>
      </c>
      <c r="H63" s="108" t="str">
        <f>IF($A63="","",IFERROR(INDEX('Pozisyon Envanteri'!$M$6:$M$105,MATCH($A63,'Pozisyon Envanteri'!$A$6:$A$105,0)),""))</f>
        <v/>
      </c>
      <c r="I63" s="108" t="str">
        <f>IF($A63="","",'Görev ve İş Yükü'!B63)</f>
        <v/>
      </c>
      <c r="J63" s="108" t="str">
        <f>IF($A63="","",'Görev ve İş Yükü'!C63)</f>
        <v/>
      </c>
      <c r="K63" s="108" t="str">
        <f>IF($A63="","",'Görev ve İş Yükü'!F63)</f>
        <v/>
      </c>
      <c r="L63" s="102" t="str">
        <f>IF($A63="","",'Görev ve İş Yükü'!I63)</f>
        <v/>
      </c>
      <c r="M63" s="108" t="str">
        <f>IF($A63="","",'Görev ve İş Yükü'!W63)</f>
        <v/>
      </c>
      <c r="N63" s="101" t="str">
        <f>IF($A63="","",'Görev ve İş Yükü'!Z63)</f>
        <v/>
      </c>
      <c r="O63" s="101" t="str">
        <f>IF($A63="","",'Görev ve İş Yükü'!AA63)</f>
        <v/>
      </c>
      <c r="P63" s="102" t="str">
        <f>IF($A63="","",'Görev ve İş Yükü'!AB63)</f>
        <v/>
      </c>
      <c r="Q63" s="103" t="str">
        <f>IF($A63="","",'Görev ve İş Yükü'!AC63)</f>
        <v/>
      </c>
      <c r="R63" s="108" t="str">
        <f>IF($A63="","",'Görev ve İş Yükü'!N63)</f>
        <v/>
      </c>
      <c r="S63" s="108" t="str">
        <f>IF($A63="","",'Görev ve İş Yükü'!R63)</f>
        <v/>
      </c>
      <c r="T63" s="108" t="str">
        <f>IF($A63="","",'Görev ve İş Yükü'!S63)</f>
        <v/>
      </c>
      <c r="U63" s="123" t="str">
        <f>IF($A63="","",IFERROR(INDEX('İş Değerleme &amp; Kademe'!$N$6:$N$105,MATCH($A63,'İş Değerleme &amp; Kademe'!$A$6:$A$105,0)),""))</f>
        <v/>
      </c>
      <c r="V63" s="108" t="str">
        <f>IF($A63="","",IFERROR(INDEX('İş Değerleme &amp; Kademe'!$O$6:$O$105,MATCH($A63,'İş Değerleme &amp; Kademe'!$A$6:$A$105,0)),""))</f>
        <v/>
      </c>
      <c r="W63" s="123" t="str">
        <f>IF($A63="","",IFERROR(INDEX('Yetenek &amp; Kariyer'!$O$6:$O$105,MATCH($A63,'Yetenek &amp; Kariyer'!$A$6:$A$105,0)),""))</f>
        <v/>
      </c>
      <c r="X63" s="108" t="str">
        <f>IF($A63="","",IFERROR(INDEX('Yetenek &amp; Kariyer'!$P$6:$P$105,MATCH($A63,'Yetenek &amp; Kariyer'!$A$6:$A$105,0)),""))</f>
        <v/>
      </c>
      <c r="Y63" s="108" t="str">
        <f>IF($A63="","",IFERROR(INDEX('Pozisyon Envanteri'!$Q$6:$Q$105,MATCH($A63,'Pozisyon Envanteri'!$A$6:$A$105,0)),""))</f>
        <v/>
      </c>
    </row>
    <row r="64" spans="1:25" x14ac:dyDescent="0.25">
      <c r="A64" s="108" t="str">
        <f>IF('Görev ve İş Yükü'!A64="","",'Görev ve İş Yükü'!A64)</f>
        <v/>
      </c>
      <c r="B64" s="108" t="str">
        <f>IF($A64="","",IFERROR(INDEX('Pozisyon Envanteri'!$B$6:$B$105,MATCH($A64,'Pozisyon Envanteri'!$A$6:$A$105,0)),""))</f>
        <v/>
      </c>
      <c r="C64" s="108" t="str">
        <f>IF($A64="","",IFERROR(INDEX('Pozisyon Envanteri'!$C$6:$C$105,MATCH($A64,'Pozisyon Envanteri'!$A$6:$A$105,0)),""))</f>
        <v/>
      </c>
      <c r="D64" s="108" t="str">
        <f>IF($A64="","",IFERROR(INDEX('Pozisyon Envanteri'!$D$6:$D$105,MATCH($A64,'Pozisyon Envanteri'!$A$6:$A$105,0)),""))</f>
        <v/>
      </c>
      <c r="E64" s="108" t="str">
        <f>IF($A64="","",IFERROR(INDEX('Pozisyon Envanteri'!$E$6:$E$105,MATCH($A64,'Pozisyon Envanteri'!$A$6:$A$105,0)),""))</f>
        <v/>
      </c>
      <c r="F64" s="108" t="str">
        <f>IF($A64="","",IFERROR(INDEX('Pozisyon Envanteri'!$F$6:$F$105,MATCH($A64,'Pozisyon Envanteri'!$A$6:$A$105,0)),""))</f>
        <v/>
      </c>
      <c r="G64" s="108" t="str">
        <f>IF($A64="","",IFERROR(INDEX('Pozisyon Envanteri'!$L$6:$L$105,MATCH($A64,'Pozisyon Envanteri'!$A$6:$A$105,0)),""))</f>
        <v/>
      </c>
      <c r="H64" s="108" t="str">
        <f>IF($A64="","",IFERROR(INDEX('Pozisyon Envanteri'!$M$6:$M$105,MATCH($A64,'Pozisyon Envanteri'!$A$6:$A$105,0)),""))</f>
        <v/>
      </c>
      <c r="I64" s="108" t="str">
        <f>IF($A64="","",'Görev ve İş Yükü'!B64)</f>
        <v/>
      </c>
      <c r="J64" s="108" t="str">
        <f>IF($A64="","",'Görev ve İş Yükü'!C64)</f>
        <v/>
      </c>
      <c r="K64" s="108" t="str">
        <f>IF($A64="","",'Görev ve İş Yükü'!F64)</f>
        <v/>
      </c>
      <c r="L64" s="102" t="str">
        <f>IF($A64="","",'Görev ve İş Yükü'!I64)</f>
        <v/>
      </c>
      <c r="M64" s="108" t="str">
        <f>IF($A64="","",'Görev ve İş Yükü'!W64)</f>
        <v/>
      </c>
      <c r="N64" s="101" t="str">
        <f>IF($A64="","",'Görev ve İş Yükü'!Z64)</f>
        <v/>
      </c>
      <c r="O64" s="101" t="str">
        <f>IF($A64="","",'Görev ve İş Yükü'!AA64)</f>
        <v/>
      </c>
      <c r="P64" s="102" t="str">
        <f>IF($A64="","",'Görev ve İş Yükü'!AB64)</f>
        <v/>
      </c>
      <c r="Q64" s="103" t="str">
        <f>IF($A64="","",'Görev ve İş Yükü'!AC64)</f>
        <v/>
      </c>
      <c r="R64" s="108" t="str">
        <f>IF($A64="","",'Görev ve İş Yükü'!N64)</f>
        <v/>
      </c>
      <c r="S64" s="108" t="str">
        <f>IF($A64="","",'Görev ve İş Yükü'!R64)</f>
        <v/>
      </c>
      <c r="T64" s="108" t="str">
        <f>IF($A64="","",'Görev ve İş Yükü'!S64)</f>
        <v/>
      </c>
      <c r="U64" s="123" t="str">
        <f>IF($A64="","",IFERROR(INDEX('İş Değerleme &amp; Kademe'!$N$6:$N$105,MATCH($A64,'İş Değerleme &amp; Kademe'!$A$6:$A$105,0)),""))</f>
        <v/>
      </c>
      <c r="V64" s="108" t="str">
        <f>IF($A64="","",IFERROR(INDEX('İş Değerleme &amp; Kademe'!$O$6:$O$105,MATCH($A64,'İş Değerleme &amp; Kademe'!$A$6:$A$105,0)),""))</f>
        <v/>
      </c>
      <c r="W64" s="123" t="str">
        <f>IF($A64="","",IFERROR(INDEX('Yetenek &amp; Kariyer'!$O$6:$O$105,MATCH($A64,'Yetenek &amp; Kariyer'!$A$6:$A$105,0)),""))</f>
        <v/>
      </c>
      <c r="X64" s="108" t="str">
        <f>IF($A64="","",IFERROR(INDEX('Yetenek &amp; Kariyer'!$P$6:$P$105,MATCH($A64,'Yetenek &amp; Kariyer'!$A$6:$A$105,0)),""))</f>
        <v/>
      </c>
      <c r="Y64" s="108" t="str">
        <f>IF($A64="","",IFERROR(INDEX('Pozisyon Envanteri'!$Q$6:$Q$105,MATCH($A64,'Pozisyon Envanteri'!$A$6:$A$105,0)),""))</f>
        <v/>
      </c>
    </row>
    <row r="65" spans="1:25" x14ac:dyDescent="0.25">
      <c r="A65" s="108" t="str">
        <f>IF('Görev ve İş Yükü'!A65="","",'Görev ve İş Yükü'!A65)</f>
        <v/>
      </c>
      <c r="B65" s="108" t="str">
        <f>IF($A65="","",IFERROR(INDEX('Pozisyon Envanteri'!$B$6:$B$105,MATCH($A65,'Pozisyon Envanteri'!$A$6:$A$105,0)),""))</f>
        <v/>
      </c>
      <c r="C65" s="108" t="str">
        <f>IF($A65="","",IFERROR(INDEX('Pozisyon Envanteri'!$C$6:$C$105,MATCH($A65,'Pozisyon Envanteri'!$A$6:$A$105,0)),""))</f>
        <v/>
      </c>
      <c r="D65" s="108" t="str">
        <f>IF($A65="","",IFERROR(INDEX('Pozisyon Envanteri'!$D$6:$D$105,MATCH($A65,'Pozisyon Envanteri'!$A$6:$A$105,0)),""))</f>
        <v/>
      </c>
      <c r="E65" s="108" t="str">
        <f>IF($A65="","",IFERROR(INDEX('Pozisyon Envanteri'!$E$6:$E$105,MATCH($A65,'Pozisyon Envanteri'!$A$6:$A$105,0)),""))</f>
        <v/>
      </c>
      <c r="F65" s="108" t="str">
        <f>IF($A65="","",IFERROR(INDEX('Pozisyon Envanteri'!$F$6:$F$105,MATCH($A65,'Pozisyon Envanteri'!$A$6:$A$105,0)),""))</f>
        <v/>
      </c>
      <c r="G65" s="108" t="str">
        <f>IF($A65="","",IFERROR(INDEX('Pozisyon Envanteri'!$L$6:$L$105,MATCH($A65,'Pozisyon Envanteri'!$A$6:$A$105,0)),""))</f>
        <v/>
      </c>
      <c r="H65" s="108" t="str">
        <f>IF($A65="","",IFERROR(INDEX('Pozisyon Envanteri'!$M$6:$M$105,MATCH($A65,'Pozisyon Envanteri'!$A$6:$A$105,0)),""))</f>
        <v/>
      </c>
      <c r="I65" s="108" t="str">
        <f>IF($A65="","",'Görev ve İş Yükü'!B65)</f>
        <v/>
      </c>
      <c r="J65" s="108" t="str">
        <f>IF($A65="","",'Görev ve İş Yükü'!C65)</f>
        <v/>
      </c>
      <c r="K65" s="108" t="str">
        <f>IF($A65="","",'Görev ve İş Yükü'!F65)</f>
        <v/>
      </c>
      <c r="L65" s="102" t="str">
        <f>IF($A65="","",'Görev ve İş Yükü'!I65)</f>
        <v/>
      </c>
      <c r="M65" s="108" t="str">
        <f>IF($A65="","",'Görev ve İş Yükü'!W65)</f>
        <v/>
      </c>
      <c r="N65" s="101" t="str">
        <f>IF($A65="","",'Görev ve İş Yükü'!Z65)</f>
        <v/>
      </c>
      <c r="O65" s="101" t="str">
        <f>IF($A65="","",'Görev ve İş Yükü'!AA65)</f>
        <v/>
      </c>
      <c r="P65" s="102" t="str">
        <f>IF($A65="","",'Görev ve İş Yükü'!AB65)</f>
        <v/>
      </c>
      <c r="Q65" s="103" t="str">
        <f>IF($A65="","",'Görev ve İş Yükü'!AC65)</f>
        <v/>
      </c>
      <c r="R65" s="108" t="str">
        <f>IF($A65="","",'Görev ve İş Yükü'!N65)</f>
        <v/>
      </c>
      <c r="S65" s="108" t="str">
        <f>IF($A65="","",'Görev ve İş Yükü'!R65)</f>
        <v/>
      </c>
      <c r="T65" s="108" t="str">
        <f>IF($A65="","",'Görev ve İş Yükü'!S65)</f>
        <v/>
      </c>
      <c r="U65" s="123" t="str">
        <f>IF($A65="","",IFERROR(INDEX('İş Değerleme &amp; Kademe'!$N$6:$N$105,MATCH($A65,'İş Değerleme &amp; Kademe'!$A$6:$A$105,0)),""))</f>
        <v/>
      </c>
      <c r="V65" s="108" t="str">
        <f>IF($A65="","",IFERROR(INDEX('İş Değerleme &amp; Kademe'!$O$6:$O$105,MATCH($A65,'İş Değerleme &amp; Kademe'!$A$6:$A$105,0)),""))</f>
        <v/>
      </c>
      <c r="W65" s="123" t="str">
        <f>IF($A65="","",IFERROR(INDEX('Yetenek &amp; Kariyer'!$O$6:$O$105,MATCH($A65,'Yetenek &amp; Kariyer'!$A$6:$A$105,0)),""))</f>
        <v/>
      </c>
      <c r="X65" s="108" t="str">
        <f>IF($A65="","",IFERROR(INDEX('Yetenek &amp; Kariyer'!$P$6:$P$105,MATCH($A65,'Yetenek &amp; Kariyer'!$A$6:$A$105,0)),""))</f>
        <v/>
      </c>
      <c r="Y65" s="108" t="str">
        <f>IF($A65="","",IFERROR(INDEX('Pozisyon Envanteri'!$Q$6:$Q$105,MATCH($A65,'Pozisyon Envanteri'!$A$6:$A$105,0)),""))</f>
        <v/>
      </c>
    </row>
    <row r="66" spans="1:25" x14ac:dyDescent="0.25">
      <c r="A66" s="108" t="str">
        <f>IF('Görev ve İş Yükü'!A66="","",'Görev ve İş Yükü'!A66)</f>
        <v/>
      </c>
      <c r="B66" s="108" t="str">
        <f>IF($A66="","",IFERROR(INDEX('Pozisyon Envanteri'!$B$6:$B$105,MATCH($A66,'Pozisyon Envanteri'!$A$6:$A$105,0)),""))</f>
        <v/>
      </c>
      <c r="C66" s="108" t="str">
        <f>IF($A66="","",IFERROR(INDEX('Pozisyon Envanteri'!$C$6:$C$105,MATCH($A66,'Pozisyon Envanteri'!$A$6:$A$105,0)),""))</f>
        <v/>
      </c>
      <c r="D66" s="108" t="str">
        <f>IF($A66="","",IFERROR(INDEX('Pozisyon Envanteri'!$D$6:$D$105,MATCH($A66,'Pozisyon Envanteri'!$A$6:$A$105,0)),""))</f>
        <v/>
      </c>
      <c r="E66" s="108" t="str">
        <f>IF($A66="","",IFERROR(INDEX('Pozisyon Envanteri'!$E$6:$E$105,MATCH($A66,'Pozisyon Envanteri'!$A$6:$A$105,0)),""))</f>
        <v/>
      </c>
      <c r="F66" s="108" t="str">
        <f>IF($A66="","",IFERROR(INDEX('Pozisyon Envanteri'!$F$6:$F$105,MATCH($A66,'Pozisyon Envanteri'!$A$6:$A$105,0)),""))</f>
        <v/>
      </c>
      <c r="G66" s="108" t="str">
        <f>IF($A66="","",IFERROR(INDEX('Pozisyon Envanteri'!$L$6:$L$105,MATCH($A66,'Pozisyon Envanteri'!$A$6:$A$105,0)),""))</f>
        <v/>
      </c>
      <c r="H66" s="108" t="str">
        <f>IF($A66="","",IFERROR(INDEX('Pozisyon Envanteri'!$M$6:$M$105,MATCH($A66,'Pozisyon Envanteri'!$A$6:$A$105,0)),""))</f>
        <v/>
      </c>
      <c r="I66" s="108" t="str">
        <f>IF($A66="","",'Görev ve İş Yükü'!B66)</f>
        <v/>
      </c>
      <c r="J66" s="108" t="str">
        <f>IF($A66="","",'Görev ve İş Yükü'!C66)</f>
        <v/>
      </c>
      <c r="K66" s="108" t="str">
        <f>IF($A66="","",'Görev ve İş Yükü'!F66)</f>
        <v/>
      </c>
      <c r="L66" s="102" t="str">
        <f>IF($A66="","",'Görev ve İş Yükü'!I66)</f>
        <v/>
      </c>
      <c r="M66" s="108" t="str">
        <f>IF($A66="","",'Görev ve İş Yükü'!W66)</f>
        <v/>
      </c>
      <c r="N66" s="101" t="str">
        <f>IF($A66="","",'Görev ve İş Yükü'!Z66)</f>
        <v/>
      </c>
      <c r="O66" s="101" t="str">
        <f>IF($A66="","",'Görev ve İş Yükü'!AA66)</f>
        <v/>
      </c>
      <c r="P66" s="102" t="str">
        <f>IF($A66="","",'Görev ve İş Yükü'!AB66)</f>
        <v/>
      </c>
      <c r="Q66" s="103" t="str">
        <f>IF($A66="","",'Görev ve İş Yükü'!AC66)</f>
        <v/>
      </c>
      <c r="R66" s="108" t="str">
        <f>IF($A66="","",'Görev ve İş Yükü'!N66)</f>
        <v/>
      </c>
      <c r="S66" s="108" t="str">
        <f>IF($A66="","",'Görev ve İş Yükü'!R66)</f>
        <v/>
      </c>
      <c r="T66" s="108" t="str">
        <f>IF($A66="","",'Görev ve İş Yükü'!S66)</f>
        <v/>
      </c>
      <c r="U66" s="123" t="str">
        <f>IF($A66="","",IFERROR(INDEX('İş Değerleme &amp; Kademe'!$N$6:$N$105,MATCH($A66,'İş Değerleme &amp; Kademe'!$A$6:$A$105,0)),""))</f>
        <v/>
      </c>
      <c r="V66" s="108" t="str">
        <f>IF($A66="","",IFERROR(INDEX('İş Değerleme &amp; Kademe'!$O$6:$O$105,MATCH($A66,'İş Değerleme &amp; Kademe'!$A$6:$A$105,0)),""))</f>
        <v/>
      </c>
      <c r="W66" s="123" t="str">
        <f>IF($A66="","",IFERROR(INDEX('Yetenek &amp; Kariyer'!$O$6:$O$105,MATCH($A66,'Yetenek &amp; Kariyer'!$A$6:$A$105,0)),""))</f>
        <v/>
      </c>
      <c r="X66" s="108" t="str">
        <f>IF($A66="","",IFERROR(INDEX('Yetenek &amp; Kariyer'!$P$6:$P$105,MATCH($A66,'Yetenek &amp; Kariyer'!$A$6:$A$105,0)),""))</f>
        <v/>
      </c>
      <c r="Y66" s="108" t="str">
        <f>IF($A66="","",IFERROR(INDEX('Pozisyon Envanteri'!$Q$6:$Q$105,MATCH($A66,'Pozisyon Envanteri'!$A$6:$A$105,0)),""))</f>
        <v/>
      </c>
    </row>
    <row r="67" spans="1:25" x14ac:dyDescent="0.25">
      <c r="A67" s="108" t="str">
        <f>IF('Görev ve İş Yükü'!A67="","",'Görev ve İş Yükü'!A67)</f>
        <v/>
      </c>
      <c r="B67" s="108" t="str">
        <f>IF($A67="","",IFERROR(INDEX('Pozisyon Envanteri'!$B$6:$B$105,MATCH($A67,'Pozisyon Envanteri'!$A$6:$A$105,0)),""))</f>
        <v/>
      </c>
      <c r="C67" s="108" t="str">
        <f>IF($A67="","",IFERROR(INDEX('Pozisyon Envanteri'!$C$6:$C$105,MATCH($A67,'Pozisyon Envanteri'!$A$6:$A$105,0)),""))</f>
        <v/>
      </c>
      <c r="D67" s="108" t="str">
        <f>IF($A67="","",IFERROR(INDEX('Pozisyon Envanteri'!$D$6:$D$105,MATCH($A67,'Pozisyon Envanteri'!$A$6:$A$105,0)),""))</f>
        <v/>
      </c>
      <c r="E67" s="108" t="str">
        <f>IF($A67="","",IFERROR(INDEX('Pozisyon Envanteri'!$E$6:$E$105,MATCH($A67,'Pozisyon Envanteri'!$A$6:$A$105,0)),""))</f>
        <v/>
      </c>
      <c r="F67" s="108" t="str">
        <f>IF($A67="","",IFERROR(INDEX('Pozisyon Envanteri'!$F$6:$F$105,MATCH($A67,'Pozisyon Envanteri'!$A$6:$A$105,0)),""))</f>
        <v/>
      </c>
      <c r="G67" s="108" t="str">
        <f>IF($A67="","",IFERROR(INDEX('Pozisyon Envanteri'!$L$6:$L$105,MATCH($A67,'Pozisyon Envanteri'!$A$6:$A$105,0)),""))</f>
        <v/>
      </c>
      <c r="H67" s="108" t="str">
        <f>IF($A67="","",IFERROR(INDEX('Pozisyon Envanteri'!$M$6:$M$105,MATCH($A67,'Pozisyon Envanteri'!$A$6:$A$105,0)),""))</f>
        <v/>
      </c>
      <c r="I67" s="108" t="str">
        <f>IF($A67="","",'Görev ve İş Yükü'!B67)</f>
        <v/>
      </c>
      <c r="J67" s="108" t="str">
        <f>IF($A67="","",'Görev ve İş Yükü'!C67)</f>
        <v/>
      </c>
      <c r="K67" s="108" t="str">
        <f>IF($A67="","",'Görev ve İş Yükü'!F67)</f>
        <v/>
      </c>
      <c r="L67" s="102" t="str">
        <f>IF($A67="","",'Görev ve İş Yükü'!I67)</f>
        <v/>
      </c>
      <c r="M67" s="108" t="str">
        <f>IF($A67="","",'Görev ve İş Yükü'!W67)</f>
        <v/>
      </c>
      <c r="N67" s="101" t="str">
        <f>IF($A67="","",'Görev ve İş Yükü'!Z67)</f>
        <v/>
      </c>
      <c r="O67" s="101" t="str">
        <f>IF($A67="","",'Görev ve İş Yükü'!AA67)</f>
        <v/>
      </c>
      <c r="P67" s="102" t="str">
        <f>IF($A67="","",'Görev ve İş Yükü'!AB67)</f>
        <v/>
      </c>
      <c r="Q67" s="103" t="str">
        <f>IF($A67="","",'Görev ve İş Yükü'!AC67)</f>
        <v/>
      </c>
      <c r="R67" s="108" t="str">
        <f>IF($A67="","",'Görev ve İş Yükü'!N67)</f>
        <v/>
      </c>
      <c r="S67" s="108" t="str">
        <f>IF($A67="","",'Görev ve İş Yükü'!R67)</f>
        <v/>
      </c>
      <c r="T67" s="108" t="str">
        <f>IF($A67="","",'Görev ve İş Yükü'!S67)</f>
        <v/>
      </c>
      <c r="U67" s="123" t="str">
        <f>IF($A67="","",IFERROR(INDEX('İş Değerleme &amp; Kademe'!$N$6:$N$105,MATCH($A67,'İş Değerleme &amp; Kademe'!$A$6:$A$105,0)),""))</f>
        <v/>
      </c>
      <c r="V67" s="108" t="str">
        <f>IF($A67="","",IFERROR(INDEX('İş Değerleme &amp; Kademe'!$O$6:$O$105,MATCH($A67,'İş Değerleme &amp; Kademe'!$A$6:$A$105,0)),""))</f>
        <v/>
      </c>
      <c r="W67" s="123" t="str">
        <f>IF($A67="","",IFERROR(INDEX('Yetenek &amp; Kariyer'!$O$6:$O$105,MATCH($A67,'Yetenek &amp; Kariyer'!$A$6:$A$105,0)),""))</f>
        <v/>
      </c>
      <c r="X67" s="108" t="str">
        <f>IF($A67="","",IFERROR(INDEX('Yetenek &amp; Kariyer'!$P$6:$P$105,MATCH($A67,'Yetenek &amp; Kariyer'!$A$6:$A$105,0)),""))</f>
        <v/>
      </c>
      <c r="Y67" s="108" t="str">
        <f>IF($A67="","",IFERROR(INDEX('Pozisyon Envanteri'!$Q$6:$Q$105,MATCH($A67,'Pozisyon Envanteri'!$A$6:$A$105,0)),""))</f>
        <v/>
      </c>
    </row>
    <row r="68" spans="1:25" x14ac:dyDescent="0.25">
      <c r="A68" s="108" t="str">
        <f>IF('Görev ve İş Yükü'!A68="","",'Görev ve İş Yükü'!A68)</f>
        <v/>
      </c>
      <c r="B68" s="108" t="str">
        <f>IF($A68="","",IFERROR(INDEX('Pozisyon Envanteri'!$B$6:$B$105,MATCH($A68,'Pozisyon Envanteri'!$A$6:$A$105,0)),""))</f>
        <v/>
      </c>
      <c r="C68" s="108" t="str">
        <f>IF($A68="","",IFERROR(INDEX('Pozisyon Envanteri'!$C$6:$C$105,MATCH($A68,'Pozisyon Envanteri'!$A$6:$A$105,0)),""))</f>
        <v/>
      </c>
      <c r="D68" s="108" t="str">
        <f>IF($A68="","",IFERROR(INDEX('Pozisyon Envanteri'!$D$6:$D$105,MATCH($A68,'Pozisyon Envanteri'!$A$6:$A$105,0)),""))</f>
        <v/>
      </c>
      <c r="E68" s="108" t="str">
        <f>IF($A68="","",IFERROR(INDEX('Pozisyon Envanteri'!$E$6:$E$105,MATCH($A68,'Pozisyon Envanteri'!$A$6:$A$105,0)),""))</f>
        <v/>
      </c>
      <c r="F68" s="108" t="str">
        <f>IF($A68="","",IFERROR(INDEX('Pozisyon Envanteri'!$F$6:$F$105,MATCH($A68,'Pozisyon Envanteri'!$A$6:$A$105,0)),""))</f>
        <v/>
      </c>
      <c r="G68" s="108" t="str">
        <f>IF($A68="","",IFERROR(INDEX('Pozisyon Envanteri'!$L$6:$L$105,MATCH($A68,'Pozisyon Envanteri'!$A$6:$A$105,0)),""))</f>
        <v/>
      </c>
      <c r="H68" s="108" t="str">
        <f>IF($A68="","",IFERROR(INDEX('Pozisyon Envanteri'!$M$6:$M$105,MATCH($A68,'Pozisyon Envanteri'!$A$6:$A$105,0)),""))</f>
        <v/>
      </c>
      <c r="I68" s="108" t="str">
        <f>IF($A68="","",'Görev ve İş Yükü'!B68)</f>
        <v/>
      </c>
      <c r="J68" s="108" t="str">
        <f>IF($A68="","",'Görev ve İş Yükü'!C68)</f>
        <v/>
      </c>
      <c r="K68" s="108" t="str">
        <f>IF($A68="","",'Görev ve İş Yükü'!F68)</f>
        <v/>
      </c>
      <c r="L68" s="102" t="str">
        <f>IF($A68="","",'Görev ve İş Yükü'!I68)</f>
        <v/>
      </c>
      <c r="M68" s="108" t="str">
        <f>IF($A68="","",'Görev ve İş Yükü'!W68)</f>
        <v/>
      </c>
      <c r="N68" s="101" t="str">
        <f>IF($A68="","",'Görev ve İş Yükü'!Z68)</f>
        <v/>
      </c>
      <c r="O68" s="101" t="str">
        <f>IF($A68="","",'Görev ve İş Yükü'!AA68)</f>
        <v/>
      </c>
      <c r="P68" s="102" t="str">
        <f>IF($A68="","",'Görev ve İş Yükü'!AB68)</f>
        <v/>
      </c>
      <c r="Q68" s="103" t="str">
        <f>IF($A68="","",'Görev ve İş Yükü'!AC68)</f>
        <v/>
      </c>
      <c r="R68" s="108" t="str">
        <f>IF($A68="","",'Görev ve İş Yükü'!N68)</f>
        <v/>
      </c>
      <c r="S68" s="108" t="str">
        <f>IF($A68="","",'Görev ve İş Yükü'!R68)</f>
        <v/>
      </c>
      <c r="T68" s="108" t="str">
        <f>IF($A68="","",'Görev ve İş Yükü'!S68)</f>
        <v/>
      </c>
      <c r="U68" s="123" t="str">
        <f>IF($A68="","",IFERROR(INDEX('İş Değerleme &amp; Kademe'!$N$6:$N$105,MATCH($A68,'İş Değerleme &amp; Kademe'!$A$6:$A$105,0)),""))</f>
        <v/>
      </c>
      <c r="V68" s="108" t="str">
        <f>IF($A68="","",IFERROR(INDEX('İş Değerleme &amp; Kademe'!$O$6:$O$105,MATCH($A68,'İş Değerleme &amp; Kademe'!$A$6:$A$105,0)),""))</f>
        <v/>
      </c>
      <c r="W68" s="123" t="str">
        <f>IF($A68="","",IFERROR(INDEX('Yetenek &amp; Kariyer'!$O$6:$O$105,MATCH($A68,'Yetenek &amp; Kariyer'!$A$6:$A$105,0)),""))</f>
        <v/>
      </c>
      <c r="X68" s="108" t="str">
        <f>IF($A68="","",IFERROR(INDEX('Yetenek &amp; Kariyer'!$P$6:$P$105,MATCH($A68,'Yetenek &amp; Kariyer'!$A$6:$A$105,0)),""))</f>
        <v/>
      </c>
      <c r="Y68" s="108" t="str">
        <f>IF($A68="","",IFERROR(INDEX('Pozisyon Envanteri'!$Q$6:$Q$105,MATCH($A68,'Pozisyon Envanteri'!$A$6:$A$105,0)),""))</f>
        <v/>
      </c>
    </row>
    <row r="69" spans="1:25" x14ac:dyDescent="0.25">
      <c r="A69" s="108" t="str">
        <f>IF('Görev ve İş Yükü'!A69="","",'Görev ve İş Yükü'!A69)</f>
        <v/>
      </c>
      <c r="B69" s="108" t="str">
        <f>IF($A69="","",IFERROR(INDEX('Pozisyon Envanteri'!$B$6:$B$105,MATCH($A69,'Pozisyon Envanteri'!$A$6:$A$105,0)),""))</f>
        <v/>
      </c>
      <c r="C69" s="108" t="str">
        <f>IF($A69="","",IFERROR(INDEX('Pozisyon Envanteri'!$C$6:$C$105,MATCH($A69,'Pozisyon Envanteri'!$A$6:$A$105,0)),""))</f>
        <v/>
      </c>
      <c r="D69" s="108" t="str">
        <f>IF($A69="","",IFERROR(INDEX('Pozisyon Envanteri'!$D$6:$D$105,MATCH($A69,'Pozisyon Envanteri'!$A$6:$A$105,0)),""))</f>
        <v/>
      </c>
      <c r="E69" s="108" t="str">
        <f>IF($A69="","",IFERROR(INDEX('Pozisyon Envanteri'!$E$6:$E$105,MATCH($A69,'Pozisyon Envanteri'!$A$6:$A$105,0)),""))</f>
        <v/>
      </c>
      <c r="F69" s="108" t="str">
        <f>IF($A69="","",IFERROR(INDEX('Pozisyon Envanteri'!$F$6:$F$105,MATCH($A69,'Pozisyon Envanteri'!$A$6:$A$105,0)),""))</f>
        <v/>
      </c>
      <c r="G69" s="108" t="str">
        <f>IF($A69="","",IFERROR(INDEX('Pozisyon Envanteri'!$L$6:$L$105,MATCH($A69,'Pozisyon Envanteri'!$A$6:$A$105,0)),""))</f>
        <v/>
      </c>
      <c r="H69" s="108" t="str">
        <f>IF($A69="","",IFERROR(INDEX('Pozisyon Envanteri'!$M$6:$M$105,MATCH($A69,'Pozisyon Envanteri'!$A$6:$A$105,0)),""))</f>
        <v/>
      </c>
      <c r="I69" s="108" t="str">
        <f>IF($A69="","",'Görev ve İş Yükü'!B69)</f>
        <v/>
      </c>
      <c r="J69" s="108" t="str">
        <f>IF($A69="","",'Görev ve İş Yükü'!C69)</f>
        <v/>
      </c>
      <c r="K69" s="108" t="str">
        <f>IF($A69="","",'Görev ve İş Yükü'!F69)</f>
        <v/>
      </c>
      <c r="L69" s="102" t="str">
        <f>IF($A69="","",'Görev ve İş Yükü'!I69)</f>
        <v/>
      </c>
      <c r="M69" s="108" t="str">
        <f>IF($A69="","",'Görev ve İş Yükü'!W69)</f>
        <v/>
      </c>
      <c r="N69" s="101" t="str">
        <f>IF($A69="","",'Görev ve İş Yükü'!Z69)</f>
        <v/>
      </c>
      <c r="O69" s="101" t="str">
        <f>IF($A69="","",'Görev ve İş Yükü'!AA69)</f>
        <v/>
      </c>
      <c r="P69" s="102" t="str">
        <f>IF($A69="","",'Görev ve İş Yükü'!AB69)</f>
        <v/>
      </c>
      <c r="Q69" s="103" t="str">
        <f>IF($A69="","",'Görev ve İş Yükü'!AC69)</f>
        <v/>
      </c>
      <c r="R69" s="108" t="str">
        <f>IF($A69="","",'Görev ve İş Yükü'!N69)</f>
        <v/>
      </c>
      <c r="S69" s="108" t="str">
        <f>IF($A69="","",'Görev ve İş Yükü'!R69)</f>
        <v/>
      </c>
      <c r="T69" s="108" t="str">
        <f>IF($A69="","",'Görev ve İş Yükü'!S69)</f>
        <v/>
      </c>
      <c r="U69" s="123" t="str">
        <f>IF($A69="","",IFERROR(INDEX('İş Değerleme &amp; Kademe'!$N$6:$N$105,MATCH($A69,'İş Değerleme &amp; Kademe'!$A$6:$A$105,0)),""))</f>
        <v/>
      </c>
      <c r="V69" s="108" t="str">
        <f>IF($A69="","",IFERROR(INDEX('İş Değerleme &amp; Kademe'!$O$6:$O$105,MATCH($A69,'İş Değerleme &amp; Kademe'!$A$6:$A$105,0)),""))</f>
        <v/>
      </c>
      <c r="W69" s="123" t="str">
        <f>IF($A69="","",IFERROR(INDEX('Yetenek &amp; Kariyer'!$O$6:$O$105,MATCH($A69,'Yetenek &amp; Kariyer'!$A$6:$A$105,0)),""))</f>
        <v/>
      </c>
      <c r="X69" s="108" t="str">
        <f>IF($A69="","",IFERROR(INDEX('Yetenek &amp; Kariyer'!$P$6:$P$105,MATCH($A69,'Yetenek &amp; Kariyer'!$A$6:$A$105,0)),""))</f>
        <v/>
      </c>
      <c r="Y69" s="108" t="str">
        <f>IF($A69="","",IFERROR(INDEX('Pozisyon Envanteri'!$Q$6:$Q$105,MATCH($A69,'Pozisyon Envanteri'!$A$6:$A$105,0)),""))</f>
        <v/>
      </c>
    </row>
    <row r="70" spans="1:25" x14ac:dyDescent="0.25">
      <c r="A70" s="108" t="str">
        <f>IF('Görev ve İş Yükü'!A70="","",'Görev ve İş Yükü'!A70)</f>
        <v/>
      </c>
      <c r="B70" s="108" t="str">
        <f>IF($A70="","",IFERROR(INDEX('Pozisyon Envanteri'!$B$6:$B$105,MATCH($A70,'Pozisyon Envanteri'!$A$6:$A$105,0)),""))</f>
        <v/>
      </c>
      <c r="C70" s="108" t="str">
        <f>IF($A70="","",IFERROR(INDEX('Pozisyon Envanteri'!$C$6:$C$105,MATCH($A70,'Pozisyon Envanteri'!$A$6:$A$105,0)),""))</f>
        <v/>
      </c>
      <c r="D70" s="108" t="str">
        <f>IF($A70="","",IFERROR(INDEX('Pozisyon Envanteri'!$D$6:$D$105,MATCH($A70,'Pozisyon Envanteri'!$A$6:$A$105,0)),""))</f>
        <v/>
      </c>
      <c r="E70" s="108" t="str">
        <f>IF($A70="","",IFERROR(INDEX('Pozisyon Envanteri'!$E$6:$E$105,MATCH($A70,'Pozisyon Envanteri'!$A$6:$A$105,0)),""))</f>
        <v/>
      </c>
      <c r="F70" s="108" t="str">
        <f>IF($A70="","",IFERROR(INDEX('Pozisyon Envanteri'!$F$6:$F$105,MATCH($A70,'Pozisyon Envanteri'!$A$6:$A$105,0)),""))</f>
        <v/>
      </c>
      <c r="G70" s="108" t="str">
        <f>IF($A70="","",IFERROR(INDEX('Pozisyon Envanteri'!$L$6:$L$105,MATCH($A70,'Pozisyon Envanteri'!$A$6:$A$105,0)),""))</f>
        <v/>
      </c>
      <c r="H70" s="108" t="str">
        <f>IF($A70="","",IFERROR(INDEX('Pozisyon Envanteri'!$M$6:$M$105,MATCH($A70,'Pozisyon Envanteri'!$A$6:$A$105,0)),""))</f>
        <v/>
      </c>
      <c r="I70" s="108" t="str">
        <f>IF($A70="","",'Görev ve İş Yükü'!B70)</f>
        <v/>
      </c>
      <c r="J70" s="108" t="str">
        <f>IF($A70="","",'Görev ve İş Yükü'!C70)</f>
        <v/>
      </c>
      <c r="K70" s="108" t="str">
        <f>IF($A70="","",'Görev ve İş Yükü'!F70)</f>
        <v/>
      </c>
      <c r="L70" s="102" t="str">
        <f>IF($A70="","",'Görev ve İş Yükü'!I70)</f>
        <v/>
      </c>
      <c r="M70" s="108" t="str">
        <f>IF($A70="","",'Görev ve İş Yükü'!W70)</f>
        <v/>
      </c>
      <c r="N70" s="101" t="str">
        <f>IF($A70="","",'Görev ve İş Yükü'!Z70)</f>
        <v/>
      </c>
      <c r="O70" s="101" t="str">
        <f>IF($A70="","",'Görev ve İş Yükü'!AA70)</f>
        <v/>
      </c>
      <c r="P70" s="102" t="str">
        <f>IF($A70="","",'Görev ve İş Yükü'!AB70)</f>
        <v/>
      </c>
      <c r="Q70" s="103" t="str">
        <f>IF($A70="","",'Görev ve İş Yükü'!AC70)</f>
        <v/>
      </c>
      <c r="R70" s="108" t="str">
        <f>IF($A70="","",'Görev ve İş Yükü'!N70)</f>
        <v/>
      </c>
      <c r="S70" s="108" t="str">
        <f>IF($A70="","",'Görev ve İş Yükü'!R70)</f>
        <v/>
      </c>
      <c r="T70" s="108" t="str">
        <f>IF($A70="","",'Görev ve İş Yükü'!S70)</f>
        <v/>
      </c>
      <c r="U70" s="123" t="str">
        <f>IF($A70="","",IFERROR(INDEX('İş Değerleme &amp; Kademe'!$N$6:$N$105,MATCH($A70,'İş Değerleme &amp; Kademe'!$A$6:$A$105,0)),""))</f>
        <v/>
      </c>
      <c r="V70" s="108" t="str">
        <f>IF($A70="","",IFERROR(INDEX('İş Değerleme &amp; Kademe'!$O$6:$O$105,MATCH($A70,'İş Değerleme &amp; Kademe'!$A$6:$A$105,0)),""))</f>
        <v/>
      </c>
      <c r="W70" s="123" t="str">
        <f>IF($A70="","",IFERROR(INDEX('Yetenek &amp; Kariyer'!$O$6:$O$105,MATCH($A70,'Yetenek &amp; Kariyer'!$A$6:$A$105,0)),""))</f>
        <v/>
      </c>
      <c r="X70" s="108" t="str">
        <f>IF($A70="","",IFERROR(INDEX('Yetenek &amp; Kariyer'!$P$6:$P$105,MATCH($A70,'Yetenek &amp; Kariyer'!$A$6:$A$105,0)),""))</f>
        <v/>
      </c>
      <c r="Y70" s="108" t="str">
        <f>IF($A70="","",IFERROR(INDEX('Pozisyon Envanteri'!$Q$6:$Q$105,MATCH($A70,'Pozisyon Envanteri'!$A$6:$A$105,0)),""))</f>
        <v/>
      </c>
    </row>
    <row r="71" spans="1:25" x14ac:dyDescent="0.25">
      <c r="A71" s="108" t="str">
        <f>IF('Görev ve İş Yükü'!A71="","",'Görev ve İş Yükü'!A71)</f>
        <v/>
      </c>
      <c r="B71" s="108" t="str">
        <f>IF($A71="","",IFERROR(INDEX('Pozisyon Envanteri'!$B$6:$B$105,MATCH($A71,'Pozisyon Envanteri'!$A$6:$A$105,0)),""))</f>
        <v/>
      </c>
      <c r="C71" s="108" t="str">
        <f>IF($A71="","",IFERROR(INDEX('Pozisyon Envanteri'!$C$6:$C$105,MATCH($A71,'Pozisyon Envanteri'!$A$6:$A$105,0)),""))</f>
        <v/>
      </c>
      <c r="D71" s="108" t="str">
        <f>IF($A71="","",IFERROR(INDEX('Pozisyon Envanteri'!$D$6:$D$105,MATCH($A71,'Pozisyon Envanteri'!$A$6:$A$105,0)),""))</f>
        <v/>
      </c>
      <c r="E71" s="108" t="str">
        <f>IF($A71="","",IFERROR(INDEX('Pozisyon Envanteri'!$E$6:$E$105,MATCH($A71,'Pozisyon Envanteri'!$A$6:$A$105,0)),""))</f>
        <v/>
      </c>
      <c r="F71" s="108" t="str">
        <f>IF($A71="","",IFERROR(INDEX('Pozisyon Envanteri'!$F$6:$F$105,MATCH($A71,'Pozisyon Envanteri'!$A$6:$A$105,0)),""))</f>
        <v/>
      </c>
      <c r="G71" s="108" t="str">
        <f>IF($A71="","",IFERROR(INDEX('Pozisyon Envanteri'!$L$6:$L$105,MATCH($A71,'Pozisyon Envanteri'!$A$6:$A$105,0)),""))</f>
        <v/>
      </c>
      <c r="H71" s="108" t="str">
        <f>IF($A71="","",IFERROR(INDEX('Pozisyon Envanteri'!$M$6:$M$105,MATCH($A71,'Pozisyon Envanteri'!$A$6:$A$105,0)),""))</f>
        <v/>
      </c>
      <c r="I71" s="108" t="str">
        <f>IF($A71="","",'Görev ve İş Yükü'!B71)</f>
        <v/>
      </c>
      <c r="J71" s="108" t="str">
        <f>IF($A71="","",'Görev ve İş Yükü'!C71)</f>
        <v/>
      </c>
      <c r="K71" s="108" t="str">
        <f>IF($A71="","",'Görev ve İş Yükü'!F71)</f>
        <v/>
      </c>
      <c r="L71" s="102" t="str">
        <f>IF($A71="","",'Görev ve İş Yükü'!I71)</f>
        <v/>
      </c>
      <c r="M71" s="108" t="str">
        <f>IF($A71="","",'Görev ve İş Yükü'!W71)</f>
        <v/>
      </c>
      <c r="N71" s="101" t="str">
        <f>IF($A71="","",'Görev ve İş Yükü'!Z71)</f>
        <v/>
      </c>
      <c r="O71" s="101" t="str">
        <f>IF($A71="","",'Görev ve İş Yükü'!AA71)</f>
        <v/>
      </c>
      <c r="P71" s="102" t="str">
        <f>IF($A71="","",'Görev ve İş Yükü'!AB71)</f>
        <v/>
      </c>
      <c r="Q71" s="103" t="str">
        <f>IF($A71="","",'Görev ve İş Yükü'!AC71)</f>
        <v/>
      </c>
      <c r="R71" s="108" t="str">
        <f>IF($A71="","",'Görev ve İş Yükü'!N71)</f>
        <v/>
      </c>
      <c r="S71" s="108" t="str">
        <f>IF($A71="","",'Görev ve İş Yükü'!R71)</f>
        <v/>
      </c>
      <c r="T71" s="108" t="str">
        <f>IF($A71="","",'Görev ve İş Yükü'!S71)</f>
        <v/>
      </c>
      <c r="U71" s="123" t="str">
        <f>IF($A71="","",IFERROR(INDEX('İş Değerleme &amp; Kademe'!$N$6:$N$105,MATCH($A71,'İş Değerleme &amp; Kademe'!$A$6:$A$105,0)),""))</f>
        <v/>
      </c>
      <c r="V71" s="108" t="str">
        <f>IF($A71="","",IFERROR(INDEX('İş Değerleme &amp; Kademe'!$O$6:$O$105,MATCH($A71,'İş Değerleme &amp; Kademe'!$A$6:$A$105,0)),""))</f>
        <v/>
      </c>
      <c r="W71" s="123" t="str">
        <f>IF($A71="","",IFERROR(INDEX('Yetenek &amp; Kariyer'!$O$6:$O$105,MATCH($A71,'Yetenek &amp; Kariyer'!$A$6:$A$105,0)),""))</f>
        <v/>
      </c>
      <c r="X71" s="108" t="str">
        <f>IF($A71="","",IFERROR(INDEX('Yetenek &amp; Kariyer'!$P$6:$P$105,MATCH($A71,'Yetenek &amp; Kariyer'!$A$6:$A$105,0)),""))</f>
        <v/>
      </c>
      <c r="Y71" s="108" t="str">
        <f>IF($A71="","",IFERROR(INDEX('Pozisyon Envanteri'!$Q$6:$Q$105,MATCH($A71,'Pozisyon Envanteri'!$A$6:$A$105,0)),""))</f>
        <v/>
      </c>
    </row>
    <row r="72" spans="1:25" x14ac:dyDescent="0.25">
      <c r="A72" s="108" t="str">
        <f>IF('Görev ve İş Yükü'!A72="","",'Görev ve İş Yükü'!A72)</f>
        <v/>
      </c>
      <c r="B72" s="108" t="str">
        <f>IF($A72="","",IFERROR(INDEX('Pozisyon Envanteri'!$B$6:$B$105,MATCH($A72,'Pozisyon Envanteri'!$A$6:$A$105,0)),""))</f>
        <v/>
      </c>
      <c r="C72" s="108" t="str">
        <f>IF($A72="","",IFERROR(INDEX('Pozisyon Envanteri'!$C$6:$C$105,MATCH($A72,'Pozisyon Envanteri'!$A$6:$A$105,0)),""))</f>
        <v/>
      </c>
      <c r="D72" s="108" t="str">
        <f>IF($A72="","",IFERROR(INDEX('Pozisyon Envanteri'!$D$6:$D$105,MATCH($A72,'Pozisyon Envanteri'!$A$6:$A$105,0)),""))</f>
        <v/>
      </c>
      <c r="E72" s="108" t="str">
        <f>IF($A72="","",IFERROR(INDEX('Pozisyon Envanteri'!$E$6:$E$105,MATCH($A72,'Pozisyon Envanteri'!$A$6:$A$105,0)),""))</f>
        <v/>
      </c>
      <c r="F72" s="108" t="str">
        <f>IF($A72="","",IFERROR(INDEX('Pozisyon Envanteri'!$F$6:$F$105,MATCH($A72,'Pozisyon Envanteri'!$A$6:$A$105,0)),""))</f>
        <v/>
      </c>
      <c r="G72" s="108" t="str">
        <f>IF($A72="","",IFERROR(INDEX('Pozisyon Envanteri'!$L$6:$L$105,MATCH($A72,'Pozisyon Envanteri'!$A$6:$A$105,0)),""))</f>
        <v/>
      </c>
      <c r="H72" s="108" t="str">
        <f>IF($A72="","",IFERROR(INDEX('Pozisyon Envanteri'!$M$6:$M$105,MATCH($A72,'Pozisyon Envanteri'!$A$6:$A$105,0)),""))</f>
        <v/>
      </c>
      <c r="I72" s="108" t="str">
        <f>IF($A72="","",'Görev ve İş Yükü'!B72)</f>
        <v/>
      </c>
      <c r="J72" s="108" t="str">
        <f>IF($A72="","",'Görev ve İş Yükü'!C72)</f>
        <v/>
      </c>
      <c r="K72" s="108" t="str">
        <f>IF($A72="","",'Görev ve İş Yükü'!F72)</f>
        <v/>
      </c>
      <c r="L72" s="102" t="str">
        <f>IF($A72="","",'Görev ve İş Yükü'!I72)</f>
        <v/>
      </c>
      <c r="M72" s="108" t="str">
        <f>IF($A72="","",'Görev ve İş Yükü'!W72)</f>
        <v/>
      </c>
      <c r="N72" s="101" t="str">
        <f>IF($A72="","",'Görev ve İş Yükü'!Z72)</f>
        <v/>
      </c>
      <c r="O72" s="101" t="str">
        <f>IF($A72="","",'Görev ve İş Yükü'!AA72)</f>
        <v/>
      </c>
      <c r="P72" s="102" t="str">
        <f>IF($A72="","",'Görev ve İş Yükü'!AB72)</f>
        <v/>
      </c>
      <c r="Q72" s="103" t="str">
        <f>IF($A72="","",'Görev ve İş Yükü'!AC72)</f>
        <v/>
      </c>
      <c r="R72" s="108" t="str">
        <f>IF($A72="","",'Görev ve İş Yükü'!N72)</f>
        <v/>
      </c>
      <c r="S72" s="108" t="str">
        <f>IF($A72="","",'Görev ve İş Yükü'!R72)</f>
        <v/>
      </c>
      <c r="T72" s="108" t="str">
        <f>IF($A72="","",'Görev ve İş Yükü'!S72)</f>
        <v/>
      </c>
      <c r="U72" s="123" t="str">
        <f>IF($A72="","",IFERROR(INDEX('İş Değerleme &amp; Kademe'!$N$6:$N$105,MATCH($A72,'İş Değerleme &amp; Kademe'!$A$6:$A$105,0)),""))</f>
        <v/>
      </c>
      <c r="V72" s="108" t="str">
        <f>IF($A72="","",IFERROR(INDEX('İş Değerleme &amp; Kademe'!$O$6:$O$105,MATCH($A72,'İş Değerleme &amp; Kademe'!$A$6:$A$105,0)),""))</f>
        <v/>
      </c>
      <c r="W72" s="123" t="str">
        <f>IF($A72="","",IFERROR(INDEX('Yetenek &amp; Kariyer'!$O$6:$O$105,MATCH($A72,'Yetenek &amp; Kariyer'!$A$6:$A$105,0)),""))</f>
        <v/>
      </c>
      <c r="X72" s="108" t="str">
        <f>IF($A72="","",IFERROR(INDEX('Yetenek &amp; Kariyer'!$P$6:$P$105,MATCH($A72,'Yetenek &amp; Kariyer'!$A$6:$A$105,0)),""))</f>
        <v/>
      </c>
      <c r="Y72" s="108" t="str">
        <f>IF($A72="","",IFERROR(INDEX('Pozisyon Envanteri'!$Q$6:$Q$105,MATCH($A72,'Pozisyon Envanteri'!$A$6:$A$105,0)),""))</f>
        <v/>
      </c>
    </row>
    <row r="73" spans="1:25" x14ac:dyDescent="0.25">
      <c r="A73" s="108" t="str">
        <f>IF('Görev ve İş Yükü'!A73="","",'Görev ve İş Yükü'!A73)</f>
        <v/>
      </c>
      <c r="B73" s="108" t="str">
        <f>IF($A73="","",IFERROR(INDEX('Pozisyon Envanteri'!$B$6:$B$105,MATCH($A73,'Pozisyon Envanteri'!$A$6:$A$105,0)),""))</f>
        <v/>
      </c>
      <c r="C73" s="108" t="str">
        <f>IF($A73="","",IFERROR(INDEX('Pozisyon Envanteri'!$C$6:$C$105,MATCH($A73,'Pozisyon Envanteri'!$A$6:$A$105,0)),""))</f>
        <v/>
      </c>
      <c r="D73" s="108" t="str">
        <f>IF($A73="","",IFERROR(INDEX('Pozisyon Envanteri'!$D$6:$D$105,MATCH($A73,'Pozisyon Envanteri'!$A$6:$A$105,0)),""))</f>
        <v/>
      </c>
      <c r="E73" s="108" t="str">
        <f>IF($A73="","",IFERROR(INDEX('Pozisyon Envanteri'!$E$6:$E$105,MATCH($A73,'Pozisyon Envanteri'!$A$6:$A$105,0)),""))</f>
        <v/>
      </c>
      <c r="F73" s="108" t="str">
        <f>IF($A73="","",IFERROR(INDEX('Pozisyon Envanteri'!$F$6:$F$105,MATCH($A73,'Pozisyon Envanteri'!$A$6:$A$105,0)),""))</f>
        <v/>
      </c>
      <c r="G73" s="108" t="str">
        <f>IF($A73="","",IFERROR(INDEX('Pozisyon Envanteri'!$L$6:$L$105,MATCH($A73,'Pozisyon Envanteri'!$A$6:$A$105,0)),""))</f>
        <v/>
      </c>
      <c r="H73" s="108" t="str">
        <f>IF($A73="","",IFERROR(INDEX('Pozisyon Envanteri'!$M$6:$M$105,MATCH($A73,'Pozisyon Envanteri'!$A$6:$A$105,0)),""))</f>
        <v/>
      </c>
      <c r="I73" s="108" t="str">
        <f>IF($A73="","",'Görev ve İş Yükü'!B73)</f>
        <v/>
      </c>
      <c r="J73" s="108" t="str">
        <f>IF($A73="","",'Görev ve İş Yükü'!C73)</f>
        <v/>
      </c>
      <c r="K73" s="108" t="str">
        <f>IF($A73="","",'Görev ve İş Yükü'!F73)</f>
        <v/>
      </c>
      <c r="L73" s="102" t="str">
        <f>IF($A73="","",'Görev ve İş Yükü'!I73)</f>
        <v/>
      </c>
      <c r="M73" s="108" t="str">
        <f>IF($A73="","",'Görev ve İş Yükü'!W73)</f>
        <v/>
      </c>
      <c r="N73" s="101" t="str">
        <f>IF($A73="","",'Görev ve İş Yükü'!Z73)</f>
        <v/>
      </c>
      <c r="O73" s="101" t="str">
        <f>IF($A73="","",'Görev ve İş Yükü'!AA73)</f>
        <v/>
      </c>
      <c r="P73" s="102" t="str">
        <f>IF($A73="","",'Görev ve İş Yükü'!AB73)</f>
        <v/>
      </c>
      <c r="Q73" s="103" t="str">
        <f>IF($A73="","",'Görev ve İş Yükü'!AC73)</f>
        <v/>
      </c>
      <c r="R73" s="108" t="str">
        <f>IF($A73="","",'Görev ve İş Yükü'!N73)</f>
        <v/>
      </c>
      <c r="S73" s="108" t="str">
        <f>IF($A73="","",'Görev ve İş Yükü'!R73)</f>
        <v/>
      </c>
      <c r="T73" s="108" t="str">
        <f>IF($A73="","",'Görev ve İş Yükü'!S73)</f>
        <v/>
      </c>
      <c r="U73" s="123" t="str">
        <f>IF($A73="","",IFERROR(INDEX('İş Değerleme &amp; Kademe'!$N$6:$N$105,MATCH($A73,'İş Değerleme &amp; Kademe'!$A$6:$A$105,0)),""))</f>
        <v/>
      </c>
      <c r="V73" s="108" t="str">
        <f>IF($A73="","",IFERROR(INDEX('İş Değerleme &amp; Kademe'!$O$6:$O$105,MATCH($A73,'İş Değerleme &amp; Kademe'!$A$6:$A$105,0)),""))</f>
        <v/>
      </c>
      <c r="W73" s="123" t="str">
        <f>IF($A73="","",IFERROR(INDEX('Yetenek &amp; Kariyer'!$O$6:$O$105,MATCH($A73,'Yetenek &amp; Kariyer'!$A$6:$A$105,0)),""))</f>
        <v/>
      </c>
      <c r="X73" s="108" t="str">
        <f>IF($A73="","",IFERROR(INDEX('Yetenek &amp; Kariyer'!$P$6:$P$105,MATCH($A73,'Yetenek &amp; Kariyer'!$A$6:$A$105,0)),""))</f>
        <v/>
      </c>
      <c r="Y73" s="108" t="str">
        <f>IF($A73="","",IFERROR(INDEX('Pozisyon Envanteri'!$Q$6:$Q$105,MATCH($A73,'Pozisyon Envanteri'!$A$6:$A$105,0)),""))</f>
        <v/>
      </c>
    </row>
    <row r="74" spans="1:25" x14ac:dyDescent="0.25">
      <c r="A74" s="108" t="str">
        <f>IF('Görev ve İş Yükü'!A74="","",'Görev ve İş Yükü'!A74)</f>
        <v/>
      </c>
      <c r="B74" s="108" t="str">
        <f>IF($A74="","",IFERROR(INDEX('Pozisyon Envanteri'!$B$6:$B$105,MATCH($A74,'Pozisyon Envanteri'!$A$6:$A$105,0)),""))</f>
        <v/>
      </c>
      <c r="C74" s="108" t="str">
        <f>IF($A74="","",IFERROR(INDEX('Pozisyon Envanteri'!$C$6:$C$105,MATCH($A74,'Pozisyon Envanteri'!$A$6:$A$105,0)),""))</f>
        <v/>
      </c>
      <c r="D74" s="108" t="str">
        <f>IF($A74="","",IFERROR(INDEX('Pozisyon Envanteri'!$D$6:$D$105,MATCH($A74,'Pozisyon Envanteri'!$A$6:$A$105,0)),""))</f>
        <v/>
      </c>
      <c r="E74" s="108" t="str">
        <f>IF($A74="","",IFERROR(INDEX('Pozisyon Envanteri'!$E$6:$E$105,MATCH($A74,'Pozisyon Envanteri'!$A$6:$A$105,0)),""))</f>
        <v/>
      </c>
      <c r="F74" s="108" t="str">
        <f>IF($A74="","",IFERROR(INDEX('Pozisyon Envanteri'!$F$6:$F$105,MATCH($A74,'Pozisyon Envanteri'!$A$6:$A$105,0)),""))</f>
        <v/>
      </c>
      <c r="G74" s="108" t="str">
        <f>IF($A74="","",IFERROR(INDEX('Pozisyon Envanteri'!$L$6:$L$105,MATCH($A74,'Pozisyon Envanteri'!$A$6:$A$105,0)),""))</f>
        <v/>
      </c>
      <c r="H74" s="108" t="str">
        <f>IF($A74="","",IFERROR(INDEX('Pozisyon Envanteri'!$M$6:$M$105,MATCH($A74,'Pozisyon Envanteri'!$A$6:$A$105,0)),""))</f>
        <v/>
      </c>
      <c r="I74" s="108" t="str">
        <f>IF($A74="","",'Görev ve İş Yükü'!B74)</f>
        <v/>
      </c>
      <c r="J74" s="108" t="str">
        <f>IF($A74="","",'Görev ve İş Yükü'!C74)</f>
        <v/>
      </c>
      <c r="K74" s="108" t="str">
        <f>IF($A74="","",'Görev ve İş Yükü'!F74)</f>
        <v/>
      </c>
      <c r="L74" s="102" t="str">
        <f>IF($A74="","",'Görev ve İş Yükü'!I74)</f>
        <v/>
      </c>
      <c r="M74" s="108" t="str">
        <f>IF($A74="","",'Görev ve İş Yükü'!W74)</f>
        <v/>
      </c>
      <c r="N74" s="101" t="str">
        <f>IF($A74="","",'Görev ve İş Yükü'!Z74)</f>
        <v/>
      </c>
      <c r="O74" s="101" t="str">
        <f>IF($A74="","",'Görev ve İş Yükü'!AA74)</f>
        <v/>
      </c>
      <c r="P74" s="102" t="str">
        <f>IF($A74="","",'Görev ve İş Yükü'!AB74)</f>
        <v/>
      </c>
      <c r="Q74" s="103" t="str">
        <f>IF($A74="","",'Görev ve İş Yükü'!AC74)</f>
        <v/>
      </c>
      <c r="R74" s="108" t="str">
        <f>IF($A74="","",'Görev ve İş Yükü'!N74)</f>
        <v/>
      </c>
      <c r="S74" s="108" t="str">
        <f>IF($A74="","",'Görev ve İş Yükü'!R74)</f>
        <v/>
      </c>
      <c r="T74" s="108" t="str">
        <f>IF($A74="","",'Görev ve İş Yükü'!S74)</f>
        <v/>
      </c>
      <c r="U74" s="123" t="str">
        <f>IF($A74="","",IFERROR(INDEX('İş Değerleme &amp; Kademe'!$N$6:$N$105,MATCH($A74,'İş Değerleme &amp; Kademe'!$A$6:$A$105,0)),""))</f>
        <v/>
      </c>
      <c r="V74" s="108" t="str">
        <f>IF($A74="","",IFERROR(INDEX('İş Değerleme &amp; Kademe'!$O$6:$O$105,MATCH($A74,'İş Değerleme &amp; Kademe'!$A$6:$A$105,0)),""))</f>
        <v/>
      </c>
      <c r="W74" s="123" t="str">
        <f>IF($A74="","",IFERROR(INDEX('Yetenek &amp; Kariyer'!$O$6:$O$105,MATCH($A74,'Yetenek &amp; Kariyer'!$A$6:$A$105,0)),""))</f>
        <v/>
      </c>
      <c r="X74" s="108" t="str">
        <f>IF($A74="","",IFERROR(INDEX('Yetenek &amp; Kariyer'!$P$6:$P$105,MATCH($A74,'Yetenek &amp; Kariyer'!$A$6:$A$105,0)),""))</f>
        <v/>
      </c>
      <c r="Y74" s="108" t="str">
        <f>IF($A74="","",IFERROR(INDEX('Pozisyon Envanteri'!$Q$6:$Q$105,MATCH($A74,'Pozisyon Envanteri'!$A$6:$A$105,0)),""))</f>
        <v/>
      </c>
    </row>
    <row r="75" spans="1:25" x14ac:dyDescent="0.25">
      <c r="A75" s="108" t="str">
        <f>IF('Görev ve İş Yükü'!A75="","",'Görev ve İş Yükü'!A75)</f>
        <v/>
      </c>
      <c r="B75" s="108" t="str">
        <f>IF($A75="","",IFERROR(INDEX('Pozisyon Envanteri'!$B$6:$B$105,MATCH($A75,'Pozisyon Envanteri'!$A$6:$A$105,0)),""))</f>
        <v/>
      </c>
      <c r="C75" s="108" t="str">
        <f>IF($A75="","",IFERROR(INDEX('Pozisyon Envanteri'!$C$6:$C$105,MATCH($A75,'Pozisyon Envanteri'!$A$6:$A$105,0)),""))</f>
        <v/>
      </c>
      <c r="D75" s="108" t="str">
        <f>IF($A75="","",IFERROR(INDEX('Pozisyon Envanteri'!$D$6:$D$105,MATCH($A75,'Pozisyon Envanteri'!$A$6:$A$105,0)),""))</f>
        <v/>
      </c>
      <c r="E75" s="108" t="str">
        <f>IF($A75="","",IFERROR(INDEX('Pozisyon Envanteri'!$E$6:$E$105,MATCH($A75,'Pozisyon Envanteri'!$A$6:$A$105,0)),""))</f>
        <v/>
      </c>
      <c r="F75" s="108" t="str">
        <f>IF($A75="","",IFERROR(INDEX('Pozisyon Envanteri'!$F$6:$F$105,MATCH($A75,'Pozisyon Envanteri'!$A$6:$A$105,0)),""))</f>
        <v/>
      </c>
      <c r="G75" s="108" t="str">
        <f>IF($A75="","",IFERROR(INDEX('Pozisyon Envanteri'!$L$6:$L$105,MATCH($A75,'Pozisyon Envanteri'!$A$6:$A$105,0)),""))</f>
        <v/>
      </c>
      <c r="H75" s="108" t="str">
        <f>IF($A75="","",IFERROR(INDEX('Pozisyon Envanteri'!$M$6:$M$105,MATCH($A75,'Pozisyon Envanteri'!$A$6:$A$105,0)),""))</f>
        <v/>
      </c>
      <c r="I75" s="108" t="str">
        <f>IF($A75="","",'Görev ve İş Yükü'!B75)</f>
        <v/>
      </c>
      <c r="J75" s="108" t="str">
        <f>IF($A75="","",'Görev ve İş Yükü'!C75)</f>
        <v/>
      </c>
      <c r="K75" s="108" t="str">
        <f>IF($A75="","",'Görev ve İş Yükü'!F75)</f>
        <v/>
      </c>
      <c r="L75" s="102" t="str">
        <f>IF($A75="","",'Görev ve İş Yükü'!I75)</f>
        <v/>
      </c>
      <c r="M75" s="108" t="str">
        <f>IF($A75="","",'Görev ve İş Yükü'!W75)</f>
        <v/>
      </c>
      <c r="N75" s="101" t="str">
        <f>IF($A75="","",'Görev ve İş Yükü'!Z75)</f>
        <v/>
      </c>
      <c r="O75" s="101" t="str">
        <f>IF($A75="","",'Görev ve İş Yükü'!AA75)</f>
        <v/>
      </c>
      <c r="P75" s="102" t="str">
        <f>IF($A75="","",'Görev ve İş Yükü'!AB75)</f>
        <v/>
      </c>
      <c r="Q75" s="103" t="str">
        <f>IF($A75="","",'Görev ve İş Yükü'!AC75)</f>
        <v/>
      </c>
      <c r="R75" s="108" t="str">
        <f>IF($A75="","",'Görev ve İş Yükü'!N75)</f>
        <v/>
      </c>
      <c r="S75" s="108" t="str">
        <f>IF($A75="","",'Görev ve İş Yükü'!R75)</f>
        <v/>
      </c>
      <c r="T75" s="108" t="str">
        <f>IF($A75="","",'Görev ve İş Yükü'!S75)</f>
        <v/>
      </c>
      <c r="U75" s="123" t="str">
        <f>IF($A75="","",IFERROR(INDEX('İş Değerleme &amp; Kademe'!$N$6:$N$105,MATCH($A75,'İş Değerleme &amp; Kademe'!$A$6:$A$105,0)),""))</f>
        <v/>
      </c>
      <c r="V75" s="108" t="str">
        <f>IF($A75="","",IFERROR(INDEX('İş Değerleme &amp; Kademe'!$O$6:$O$105,MATCH($A75,'İş Değerleme &amp; Kademe'!$A$6:$A$105,0)),""))</f>
        <v/>
      </c>
      <c r="W75" s="123" t="str">
        <f>IF($A75="","",IFERROR(INDEX('Yetenek &amp; Kariyer'!$O$6:$O$105,MATCH($A75,'Yetenek &amp; Kariyer'!$A$6:$A$105,0)),""))</f>
        <v/>
      </c>
      <c r="X75" s="108" t="str">
        <f>IF($A75="","",IFERROR(INDEX('Yetenek &amp; Kariyer'!$P$6:$P$105,MATCH($A75,'Yetenek &amp; Kariyer'!$A$6:$A$105,0)),""))</f>
        <v/>
      </c>
      <c r="Y75" s="108" t="str">
        <f>IF($A75="","",IFERROR(INDEX('Pozisyon Envanteri'!$Q$6:$Q$105,MATCH($A75,'Pozisyon Envanteri'!$A$6:$A$105,0)),""))</f>
        <v/>
      </c>
    </row>
    <row r="76" spans="1:25" x14ac:dyDescent="0.25">
      <c r="A76" s="108" t="str">
        <f>IF('Görev ve İş Yükü'!A76="","",'Görev ve İş Yükü'!A76)</f>
        <v/>
      </c>
      <c r="B76" s="108" t="str">
        <f>IF($A76="","",IFERROR(INDEX('Pozisyon Envanteri'!$B$6:$B$105,MATCH($A76,'Pozisyon Envanteri'!$A$6:$A$105,0)),""))</f>
        <v/>
      </c>
      <c r="C76" s="108" t="str">
        <f>IF($A76="","",IFERROR(INDEX('Pozisyon Envanteri'!$C$6:$C$105,MATCH($A76,'Pozisyon Envanteri'!$A$6:$A$105,0)),""))</f>
        <v/>
      </c>
      <c r="D76" s="108" t="str">
        <f>IF($A76="","",IFERROR(INDEX('Pozisyon Envanteri'!$D$6:$D$105,MATCH($A76,'Pozisyon Envanteri'!$A$6:$A$105,0)),""))</f>
        <v/>
      </c>
      <c r="E76" s="108" t="str">
        <f>IF($A76="","",IFERROR(INDEX('Pozisyon Envanteri'!$E$6:$E$105,MATCH($A76,'Pozisyon Envanteri'!$A$6:$A$105,0)),""))</f>
        <v/>
      </c>
      <c r="F76" s="108" t="str">
        <f>IF($A76="","",IFERROR(INDEX('Pozisyon Envanteri'!$F$6:$F$105,MATCH($A76,'Pozisyon Envanteri'!$A$6:$A$105,0)),""))</f>
        <v/>
      </c>
      <c r="G76" s="108" t="str">
        <f>IF($A76="","",IFERROR(INDEX('Pozisyon Envanteri'!$L$6:$L$105,MATCH($A76,'Pozisyon Envanteri'!$A$6:$A$105,0)),""))</f>
        <v/>
      </c>
      <c r="H76" s="108" t="str">
        <f>IF($A76="","",IFERROR(INDEX('Pozisyon Envanteri'!$M$6:$M$105,MATCH($A76,'Pozisyon Envanteri'!$A$6:$A$105,0)),""))</f>
        <v/>
      </c>
      <c r="I76" s="108" t="str">
        <f>IF($A76="","",'Görev ve İş Yükü'!B76)</f>
        <v/>
      </c>
      <c r="J76" s="108" t="str">
        <f>IF($A76="","",'Görev ve İş Yükü'!C76)</f>
        <v/>
      </c>
      <c r="K76" s="108" t="str">
        <f>IF($A76="","",'Görev ve İş Yükü'!F76)</f>
        <v/>
      </c>
      <c r="L76" s="102" t="str">
        <f>IF($A76="","",'Görev ve İş Yükü'!I76)</f>
        <v/>
      </c>
      <c r="M76" s="108" t="str">
        <f>IF($A76="","",'Görev ve İş Yükü'!W76)</f>
        <v/>
      </c>
      <c r="N76" s="101" t="str">
        <f>IF($A76="","",'Görev ve İş Yükü'!Z76)</f>
        <v/>
      </c>
      <c r="O76" s="101" t="str">
        <f>IF($A76="","",'Görev ve İş Yükü'!AA76)</f>
        <v/>
      </c>
      <c r="P76" s="102" t="str">
        <f>IF($A76="","",'Görev ve İş Yükü'!AB76)</f>
        <v/>
      </c>
      <c r="Q76" s="103" t="str">
        <f>IF($A76="","",'Görev ve İş Yükü'!AC76)</f>
        <v/>
      </c>
      <c r="R76" s="108" t="str">
        <f>IF($A76="","",'Görev ve İş Yükü'!N76)</f>
        <v/>
      </c>
      <c r="S76" s="108" t="str">
        <f>IF($A76="","",'Görev ve İş Yükü'!R76)</f>
        <v/>
      </c>
      <c r="T76" s="108" t="str">
        <f>IF($A76="","",'Görev ve İş Yükü'!S76)</f>
        <v/>
      </c>
      <c r="U76" s="123" t="str">
        <f>IF($A76="","",IFERROR(INDEX('İş Değerleme &amp; Kademe'!$N$6:$N$105,MATCH($A76,'İş Değerleme &amp; Kademe'!$A$6:$A$105,0)),""))</f>
        <v/>
      </c>
      <c r="V76" s="108" t="str">
        <f>IF($A76="","",IFERROR(INDEX('İş Değerleme &amp; Kademe'!$O$6:$O$105,MATCH($A76,'İş Değerleme &amp; Kademe'!$A$6:$A$105,0)),""))</f>
        <v/>
      </c>
      <c r="W76" s="123" t="str">
        <f>IF($A76="","",IFERROR(INDEX('Yetenek &amp; Kariyer'!$O$6:$O$105,MATCH($A76,'Yetenek &amp; Kariyer'!$A$6:$A$105,0)),""))</f>
        <v/>
      </c>
      <c r="X76" s="108" t="str">
        <f>IF($A76="","",IFERROR(INDEX('Yetenek &amp; Kariyer'!$P$6:$P$105,MATCH($A76,'Yetenek &amp; Kariyer'!$A$6:$A$105,0)),""))</f>
        <v/>
      </c>
      <c r="Y76" s="108" t="str">
        <f>IF($A76="","",IFERROR(INDEX('Pozisyon Envanteri'!$Q$6:$Q$105,MATCH($A76,'Pozisyon Envanteri'!$A$6:$A$105,0)),""))</f>
        <v/>
      </c>
    </row>
    <row r="77" spans="1:25" x14ac:dyDescent="0.25">
      <c r="A77" s="108" t="str">
        <f>IF('Görev ve İş Yükü'!A77="","",'Görev ve İş Yükü'!A77)</f>
        <v/>
      </c>
      <c r="B77" s="108" t="str">
        <f>IF($A77="","",IFERROR(INDEX('Pozisyon Envanteri'!$B$6:$B$105,MATCH($A77,'Pozisyon Envanteri'!$A$6:$A$105,0)),""))</f>
        <v/>
      </c>
      <c r="C77" s="108" t="str">
        <f>IF($A77="","",IFERROR(INDEX('Pozisyon Envanteri'!$C$6:$C$105,MATCH($A77,'Pozisyon Envanteri'!$A$6:$A$105,0)),""))</f>
        <v/>
      </c>
      <c r="D77" s="108" t="str">
        <f>IF($A77="","",IFERROR(INDEX('Pozisyon Envanteri'!$D$6:$D$105,MATCH($A77,'Pozisyon Envanteri'!$A$6:$A$105,0)),""))</f>
        <v/>
      </c>
      <c r="E77" s="108" t="str">
        <f>IF($A77="","",IFERROR(INDEX('Pozisyon Envanteri'!$E$6:$E$105,MATCH($A77,'Pozisyon Envanteri'!$A$6:$A$105,0)),""))</f>
        <v/>
      </c>
      <c r="F77" s="108" t="str">
        <f>IF($A77="","",IFERROR(INDEX('Pozisyon Envanteri'!$F$6:$F$105,MATCH($A77,'Pozisyon Envanteri'!$A$6:$A$105,0)),""))</f>
        <v/>
      </c>
      <c r="G77" s="108" t="str">
        <f>IF($A77="","",IFERROR(INDEX('Pozisyon Envanteri'!$L$6:$L$105,MATCH($A77,'Pozisyon Envanteri'!$A$6:$A$105,0)),""))</f>
        <v/>
      </c>
      <c r="H77" s="108" t="str">
        <f>IF($A77="","",IFERROR(INDEX('Pozisyon Envanteri'!$M$6:$M$105,MATCH($A77,'Pozisyon Envanteri'!$A$6:$A$105,0)),""))</f>
        <v/>
      </c>
      <c r="I77" s="108" t="str">
        <f>IF($A77="","",'Görev ve İş Yükü'!B77)</f>
        <v/>
      </c>
      <c r="J77" s="108" t="str">
        <f>IF($A77="","",'Görev ve İş Yükü'!C77)</f>
        <v/>
      </c>
      <c r="K77" s="108" t="str">
        <f>IF($A77="","",'Görev ve İş Yükü'!F77)</f>
        <v/>
      </c>
      <c r="L77" s="102" t="str">
        <f>IF($A77="","",'Görev ve İş Yükü'!I77)</f>
        <v/>
      </c>
      <c r="M77" s="108" t="str">
        <f>IF($A77="","",'Görev ve İş Yükü'!W77)</f>
        <v/>
      </c>
      <c r="N77" s="101" t="str">
        <f>IF($A77="","",'Görev ve İş Yükü'!Z77)</f>
        <v/>
      </c>
      <c r="O77" s="101" t="str">
        <f>IF($A77="","",'Görev ve İş Yükü'!AA77)</f>
        <v/>
      </c>
      <c r="P77" s="102" t="str">
        <f>IF($A77="","",'Görev ve İş Yükü'!AB77)</f>
        <v/>
      </c>
      <c r="Q77" s="103" t="str">
        <f>IF($A77="","",'Görev ve İş Yükü'!AC77)</f>
        <v/>
      </c>
      <c r="R77" s="108" t="str">
        <f>IF($A77="","",'Görev ve İş Yükü'!N77)</f>
        <v/>
      </c>
      <c r="S77" s="108" t="str">
        <f>IF($A77="","",'Görev ve İş Yükü'!R77)</f>
        <v/>
      </c>
      <c r="T77" s="108" t="str">
        <f>IF($A77="","",'Görev ve İş Yükü'!S77)</f>
        <v/>
      </c>
      <c r="U77" s="123" t="str">
        <f>IF($A77="","",IFERROR(INDEX('İş Değerleme &amp; Kademe'!$N$6:$N$105,MATCH($A77,'İş Değerleme &amp; Kademe'!$A$6:$A$105,0)),""))</f>
        <v/>
      </c>
      <c r="V77" s="108" t="str">
        <f>IF($A77="","",IFERROR(INDEX('İş Değerleme &amp; Kademe'!$O$6:$O$105,MATCH($A77,'İş Değerleme &amp; Kademe'!$A$6:$A$105,0)),""))</f>
        <v/>
      </c>
      <c r="W77" s="123" t="str">
        <f>IF($A77="","",IFERROR(INDEX('Yetenek &amp; Kariyer'!$O$6:$O$105,MATCH($A77,'Yetenek &amp; Kariyer'!$A$6:$A$105,0)),""))</f>
        <v/>
      </c>
      <c r="X77" s="108" t="str">
        <f>IF($A77="","",IFERROR(INDEX('Yetenek &amp; Kariyer'!$P$6:$P$105,MATCH($A77,'Yetenek &amp; Kariyer'!$A$6:$A$105,0)),""))</f>
        <v/>
      </c>
      <c r="Y77" s="108" t="str">
        <f>IF($A77="","",IFERROR(INDEX('Pozisyon Envanteri'!$Q$6:$Q$105,MATCH($A77,'Pozisyon Envanteri'!$A$6:$A$105,0)),""))</f>
        <v/>
      </c>
    </row>
    <row r="78" spans="1:25" x14ac:dyDescent="0.25">
      <c r="A78" s="108" t="str">
        <f>IF('Görev ve İş Yükü'!A78="","",'Görev ve İş Yükü'!A78)</f>
        <v/>
      </c>
      <c r="B78" s="108" t="str">
        <f>IF($A78="","",IFERROR(INDEX('Pozisyon Envanteri'!$B$6:$B$105,MATCH($A78,'Pozisyon Envanteri'!$A$6:$A$105,0)),""))</f>
        <v/>
      </c>
      <c r="C78" s="108" t="str">
        <f>IF($A78="","",IFERROR(INDEX('Pozisyon Envanteri'!$C$6:$C$105,MATCH($A78,'Pozisyon Envanteri'!$A$6:$A$105,0)),""))</f>
        <v/>
      </c>
      <c r="D78" s="108" t="str">
        <f>IF($A78="","",IFERROR(INDEX('Pozisyon Envanteri'!$D$6:$D$105,MATCH($A78,'Pozisyon Envanteri'!$A$6:$A$105,0)),""))</f>
        <v/>
      </c>
      <c r="E78" s="108" t="str">
        <f>IF($A78="","",IFERROR(INDEX('Pozisyon Envanteri'!$E$6:$E$105,MATCH($A78,'Pozisyon Envanteri'!$A$6:$A$105,0)),""))</f>
        <v/>
      </c>
      <c r="F78" s="108" t="str">
        <f>IF($A78="","",IFERROR(INDEX('Pozisyon Envanteri'!$F$6:$F$105,MATCH($A78,'Pozisyon Envanteri'!$A$6:$A$105,0)),""))</f>
        <v/>
      </c>
      <c r="G78" s="108" t="str">
        <f>IF($A78="","",IFERROR(INDEX('Pozisyon Envanteri'!$L$6:$L$105,MATCH($A78,'Pozisyon Envanteri'!$A$6:$A$105,0)),""))</f>
        <v/>
      </c>
      <c r="H78" s="108" t="str">
        <f>IF($A78="","",IFERROR(INDEX('Pozisyon Envanteri'!$M$6:$M$105,MATCH($A78,'Pozisyon Envanteri'!$A$6:$A$105,0)),""))</f>
        <v/>
      </c>
      <c r="I78" s="108" t="str">
        <f>IF($A78="","",'Görev ve İş Yükü'!B78)</f>
        <v/>
      </c>
      <c r="J78" s="108" t="str">
        <f>IF($A78="","",'Görev ve İş Yükü'!C78)</f>
        <v/>
      </c>
      <c r="K78" s="108" t="str">
        <f>IF($A78="","",'Görev ve İş Yükü'!F78)</f>
        <v/>
      </c>
      <c r="L78" s="102" t="str">
        <f>IF($A78="","",'Görev ve İş Yükü'!I78)</f>
        <v/>
      </c>
      <c r="M78" s="108" t="str">
        <f>IF($A78="","",'Görev ve İş Yükü'!W78)</f>
        <v/>
      </c>
      <c r="N78" s="101" t="str">
        <f>IF($A78="","",'Görev ve İş Yükü'!Z78)</f>
        <v/>
      </c>
      <c r="O78" s="101" t="str">
        <f>IF($A78="","",'Görev ve İş Yükü'!AA78)</f>
        <v/>
      </c>
      <c r="P78" s="102" t="str">
        <f>IF($A78="","",'Görev ve İş Yükü'!AB78)</f>
        <v/>
      </c>
      <c r="Q78" s="103" t="str">
        <f>IF($A78="","",'Görev ve İş Yükü'!AC78)</f>
        <v/>
      </c>
      <c r="R78" s="108" t="str">
        <f>IF($A78="","",'Görev ve İş Yükü'!N78)</f>
        <v/>
      </c>
      <c r="S78" s="108" t="str">
        <f>IF($A78="","",'Görev ve İş Yükü'!R78)</f>
        <v/>
      </c>
      <c r="T78" s="108" t="str">
        <f>IF($A78="","",'Görev ve İş Yükü'!S78)</f>
        <v/>
      </c>
      <c r="U78" s="123" t="str">
        <f>IF($A78="","",IFERROR(INDEX('İş Değerleme &amp; Kademe'!$N$6:$N$105,MATCH($A78,'İş Değerleme &amp; Kademe'!$A$6:$A$105,0)),""))</f>
        <v/>
      </c>
      <c r="V78" s="108" t="str">
        <f>IF($A78="","",IFERROR(INDEX('İş Değerleme &amp; Kademe'!$O$6:$O$105,MATCH($A78,'İş Değerleme &amp; Kademe'!$A$6:$A$105,0)),""))</f>
        <v/>
      </c>
      <c r="W78" s="123" t="str">
        <f>IF($A78="","",IFERROR(INDEX('Yetenek &amp; Kariyer'!$O$6:$O$105,MATCH($A78,'Yetenek &amp; Kariyer'!$A$6:$A$105,0)),""))</f>
        <v/>
      </c>
      <c r="X78" s="108" t="str">
        <f>IF($A78="","",IFERROR(INDEX('Yetenek &amp; Kariyer'!$P$6:$P$105,MATCH($A78,'Yetenek &amp; Kariyer'!$A$6:$A$105,0)),""))</f>
        <v/>
      </c>
      <c r="Y78" s="108" t="str">
        <f>IF($A78="","",IFERROR(INDEX('Pozisyon Envanteri'!$Q$6:$Q$105,MATCH($A78,'Pozisyon Envanteri'!$A$6:$A$105,0)),""))</f>
        <v/>
      </c>
    </row>
    <row r="79" spans="1:25" x14ac:dyDescent="0.25">
      <c r="A79" s="108" t="str">
        <f>IF('Görev ve İş Yükü'!A79="","",'Görev ve İş Yükü'!A79)</f>
        <v/>
      </c>
      <c r="B79" s="108" t="str">
        <f>IF($A79="","",IFERROR(INDEX('Pozisyon Envanteri'!$B$6:$B$105,MATCH($A79,'Pozisyon Envanteri'!$A$6:$A$105,0)),""))</f>
        <v/>
      </c>
      <c r="C79" s="108" t="str">
        <f>IF($A79="","",IFERROR(INDEX('Pozisyon Envanteri'!$C$6:$C$105,MATCH($A79,'Pozisyon Envanteri'!$A$6:$A$105,0)),""))</f>
        <v/>
      </c>
      <c r="D79" s="108" t="str">
        <f>IF($A79="","",IFERROR(INDEX('Pozisyon Envanteri'!$D$6:$D$105,MATCH($A79,'Pozisyon Envanteri'!$A$6:$A$105,0)),""))</f>
        <v/>
      </c>
      <c r="E79" s="108" t="str">
        <f>IF($A79="","",IFERROR(INDEX('Pozisyon Envanteri'!$E$6:$E$105,MATCH($A79,'Pozisyon Envanteri'!$A$6:$A$105,0)),""))</f>
        <v/>
      </c>
      <c r="F79" s="108" t="str">
        <f>IF($A79="","",IFERROR(INDEX('Pozisyon Envanteri'!$F$6:$F$105,MATCH($A79,'Pozisyon Envanteri'!$A$6:$A$105,0)),""))</f>
        <v/>
      </c>
      <c r="G79" s="108" t="str">
        <f>IF($A79="","",IFERROR(INDEX('Pozisyon Envanteri'!$L$6:$L$105,MATCH($A79,'Pozisyon Envanteri'!$A$6:$A$105,0)),""))</f>
        <v/>
      </c>
      <c r="H79" s="108" t="str">
        <f>IF($A79="","",IFERROR(INDEX('Pozisyon Envanteri'!$M$6:$M$105,MATCH($A79,'Pozisyon Envanteri'!$A$6:$A$105,0)),""))</f>
        <v/>
      </c>
      <c r="I79" s="108" t="str">
        <f>IF($A79="","",'Görev ve İş Yükü'!B79)</f>
        <v/>
      </c>
      <c r="J79" s="108" t="str">
        <f>IF($A79="","",'Görev ve İş Yükü'!C79)</f>
        <v/>
      </c>
      <c r="K79" s="108" t="str">
        <f>IF($A79="","",'Görev ve İş Yükü'!F79)</f>
        <v/>
      </c>
      <c r="L79" s="102" t="str">
        <f>IF($A79="","",'Görev ve İş Yükü'!I79)</f>
        <v/>
      </c>
      <c r="M79" s="108" t="str">
        <f>IF($A79="","",'Görev ve İş Yükü'!W79)</f>
        <v/>
      </c>
      <c r="N79" s="101" t="str">
        <f>IF($A79="","",'Görev ve İş Yükü'!Z79)</f>
        <v/>
      </c>
      <c r="O79" s="101" t="str">
        <f>IF($A79="","",'Görev ve İş Yükü'!AA79)</f>
        <v/>
      </c>
      <c r="P79" s="102" t="str">
        <f>IF($A79="","",'Görev ve İş Yükü'!AB79)</f>
        <v/>
      </c>
      <c r="Q79" s="103" t="str">
        <f>IF($A79="","",'Görev ve İş Yükü'!AC79)</f>
        <v/>
      </c>
      <c r="R79" s="108" t="str">
        <f>IF($A79="","",'Görev ve İş Yükü'!N79)</f>
        <v/>
      </c>
      <c r="S79" s="108" t="str">
        <f>IF($A79="","",'Görev ve İş Yükü'!R79)</f>
        <v/>
      </c>
      <c r="T79" s="108" t="str">
        <f>IF($A79="","",'Görev ve İş Yükü'!S79)</f>
        <v/>
      </c>
      <c r="U79" s="123" t="str">
        <f>IF($A79="","",IFERROR(INDEX('İş Değerleme &amp; Kademe'!$N$6:$N$105,MATCH($A79,'İş Değerleme &amp; Kademe'!$A$6:$A$105,0)),""))</f>
        <v/>
      </c>
      <c r="V79" s="108" t="str">
        <f>IF($A79="","",IFERROR(INDEX('İş Değerleme &amp; Kademe'!$O$6:$O$105,MATCH($A79,'İş Değerleme &amp; Kademe'!$A$6:$A$105,0)),""))</f>
        <v/>
      </c>
      <c r="W79" s="123" t="str">
        <f>IF($A79="","",IFERROR(INDEX('Yetenek &amp; Kariyer'!$O$6:$O$105,MATCH($A79,'Yetenek &amp; Kariyer'!$A$6:$A$105,0)),""))</f>
        <v/>
      </c>
      <c r="X79" s="108" t="str">
        <f>IF($A79="","",IFERROR(INDEX('Yetenek &amp; Kariyer'!$P$6:$P$105,MATCH($A79,'Yetenek &amp; Kariyer'!$A$6:$A$105,0)),""))</f>
        <v/>
      </c>
      <c r="Y79" s="108" t="str">
        <f>IF($A79="","",IFERROR(INDEX('Pozisyon Envanteri'!$Q$6:$Q$105,MATCH($A79,'Pozisyon Envanteri'!$A$6:$A$105,0)),""))</f>
        <v/>
      </c>
    </row>
    <row r="80" spans="1:25" x14ac:dyDescent="0.25">
      <c r="A80" s="108" t="str">
        <f>IF('Görev ve İş Yükü'!A80="","",'Görev ve İş Yükü'!A80)</f>
        <v/>
      </c>
      <c r="B80" s="108" t="str">
        <f>IF($A80="","",IFERROR(INDEX('Pozisyon Envanteri'!$B$6:$B$105,MATCH($A80,'Pozisyon Envanteri'!$A$6:$A$105,0)),""))</f>
        <v/>
      </c>
      <c r="C80" s="108" t="str">
        <f>IF($A80="","",IFERROR(INDEX('Pozisyon Envanteri'!$C$6:$C$105,MATCH($A80,'Pozisyon Envanteri'!$A$6:$A$105,0)),""))</f>
        <v/>
      </c>
      <c r="D80" s="108" t="str">
        <f>IF($A80="","",IFERROR(INDEX('Pozisyon Envanteri'!$D$6:$D$105,MATCH($A80,'Pozisyon Envanteri'!$A$6:$A$105,0)),""))</f>
        <v/>
      </c>
      <c r="E80" s="108" t="str">
        <f>IF($A80="","",IFERROR(INDEX('Pozisyon Envanteri'!$E$6:$E$105,MATCH($A80,'Pozisyon Envanteri'!$A$6:$A$105,0)),""))</f>
        <v/>
      </c>
      <c r="F80" s="108" t="str">
        <f>IF($A80="","",IFERROR(INDEX('Pozisyon Envanteri'!$F$6:$F$105,MATCH($A80,'Pozisyon Envanteri'!$A$6:$A$105,0)),""))</f>
        <v/>
      </c>
      <c r="G80" s="108" t="str">
        <f>IF($A80="","",IFERROR(INDEX('Pozisyon Envanteri'!$L$6:$L$105,MATCH($A80,'Pozisyon Envanteri'!$A$6:$A$105,0)),""))</f>
        <v/>
      </c>
      <c r="H80" s="108" t="str">
        <f>IF($A80="","",IFERROR(INDEX('Pozisyon Envanteri'!$M$6:$M$105,MATCH($A80,'Pozisyon Envanteri'!$A$6:$A$105,0)),""))</f>
        <v/>
      </c>
      <c r="I80" s="108" t="str">
        <f>IF($A80="","",'Görev ve İş Yükü'!B80)</f>
        <v/>
      </c>
      <c r="J80" s="108" t="str">
        <f>IF($A80="","",'Görev ve İş Yükü'!C80)</f>
        <v/>
      </c>
      <c r="K80" s="108" t="str">
        <f>IF($A80="","",'Görev ve İş Yükü'!F80)</f>
        <v/>
      </c>
      <c r="L80" s="102" t="str">
        <f>IF($A80="","",'Görev ve İş Yükü'!I80)</f>
        <v/>
      </c>
      <c r="M80" s="108" t="str">
        <f>IF($A80="","",'Görev ve İş Yükü'!W80)</f>
        <v/>
      </c>
      <c r="N80" s="101" t="str">
        <f>IF($A80="","",'Görev ve İş Yükü'!Z80)</f>
        <v/>
      </c>
      <c r="O80" s="101" t="str">
        <f>IF($A80="","",'Görev ve İş Yükü'!AA80)</f>
        <v/>
      </c>
      <c r="P80" s="102" t="str">
        <f>IF($A80="","",'Görev ve İş Yükü'!AB80)</f>
        <v/>
      </c>
      <c r="Q80" s="103" t="str">
        <f>IF($A80="","",'Görev ve İş Yükü'!AC80)</f>
        <v/>
      </c>
      <c r="R80" s="108" t="str">
        <f>IF($A80="","",'Görev ve İş Yükü'!N80)</f>
        <v/>
      </c>
      <c r="S80" s="108" t="str">
        <f>IF($A80="","",'Görev ve İş Yükü'!R80)</f>
        <v/>
      </c>
      <c r="T80" s="108" t="str">
        <f>IF($A80="","",'Görev ve İş Yükü'!S80)</f>
        <v/>
      </c>
      <c r="U80" s="123" t="str">
        <f>IF($A80="","",IFERROR(INDEX('İş Değerleme &amp; Kademe'!$N$6:$N$105,MATCH($A80,'İş Değerleme &amp; Kademe'!$A$6:$A$105,0)),""))</f>
        <v/>
      </c>
      <c r="V80" s="108" t="str">
        <f>IF($A80="","",IFERROR(INDEX('İş Değerleme &amp; Kademe'!$O$6:$O$105,MATCH($A80,'İş Değerleme &amp; Kademe'!$A$6:$A$105,0)),""))</f>
        <v/>
      </c>
      <c r="W80" s="123" t="str">
        <f>IF($A80="","",IFERROR(INDEX('Yetenek &amp; Kariyer'!$O$6:$O$105,MATCH($A80,'Yetenek &amp; Kariyer'!$A$6:$A$105,0)),""))</f>
        <v/>
      </c>
      <c r="X80" s="108" t="str">
        <f>IF($A80="","",IFERROR(INDEX('Yetenek &amp; Kariyer'!$P$6:$P$105,MATCH($A80,'Yetenek &amp; Kariyer'!$A$6:$A$105,0)),""))</f>
        <v/>
      </c>
      <c r="Y80" s="108" t="str">
        <f>IF($A80="","",IFERROR(INDEX('Pozisyon Envanteri'!$Q$6:$Q$105,MATCH($A80,'Pozisyon Envanteri'!$A$6:$A$105,0)),""))</f>
        <v/>
      </c>
    </row>
    <row r="81" spans="1:25" x14ac:dyDescent="0.25">
      <c r="A81" s="108" t="str">
        <f>IF('Görev ve İş Yükü'!A81="","",'Görev ve İş Yükü'!A81)</f>
        <v/>
      </c>
      <c r="B81" s="108" t="str">
        <f>IF($A81="","",IFERROR(INDEX('Pozisyon Envanteri'!$B$6:$B$105,MATCH($A81,'Pozisyon Envanteri'!$A$6:$A$105,0)),""))</f>
        <v/>
      </c>
      <c r="C81" s="108" t="str">
        <f>IF($A81="","",IFERROR(INDEX('Pozisyon Envanteri'!$C$6:$C$105,MATCH($A81,'Pozisyon Envanteri'!$A$6:$A$105,0)),""))</f>
        <v/>
      </c>
      <c r="D81" s="108" t="str">
        <f>IF($A81="","",IFERROR(INDEX('Pozisyon Envanteri'!$D$6:$D$105,MATCH($A81,'Pozisyon Envanteri'!$A$6:$A$105,0)),""))</f>
        <v/>
      </c>
      <c r="E81" s="108" t="str">
        <f>IF($A81="","",IFERROR(INDEX('Pozisyon Envanteri'!$E$6:$E$105,MATCH($A81,'Pozisyon Envanteri'!$A$6:$A$105,0)),""))</f>
        <v/>
      </c>
      <c r="F81" s="108" t="str">
        <f>IF($A81="","",IFERROR(INDEX('Pozisyon Envanteri'!$F$6:$F$105,MATCH($A81,'Pozisyon Envanteri'!$A$6:$A$105,0)),""))</f>
        <v/>
      </c>
      <c r="G81" s="108" t="str">
        <f>IF($A81="","",IFERROR(INDEX('Pozisyon Envanteri'!$L$6:$L$105,MATCH($A81,'Pozisyon Envanteri'!$A$6:$A$105,0)),""))</f>
        <v/>
      </c>
      <c r="H81" s="108" t="str">
        <f>IF($A81="","",IFERROR(INDEX('Pozisyon Envanteri'!$M$6:$M$105,MATCH($A81,'Pozisyon Envanteri'!$A$6:$A$105,0)),""))</f>
        <v/>
      </c>
      <c r="I81" s="108" t="str">
        <f>IF($A81="","",'Görev ve İş Yükü'!B81)</f>
        <v/>
      </c>
      <c r="J81" s="108" t="str">
        <f>IF($A81="","",'Görev ve İş Yükü'!C81)</f>
        <v/>
      </c>
      <c r="K81" s="108" t="str">
        <f>IF($A81="","",'Görev ve İş Yükü'!F81)</f>
        <v/>
      </c>
      <c r="L81" s="102" t="str">
        <f>IF($A81="","",'Görev ve İş Yükü'!I81)</f>
        <v/>
      </c>
      <c r="M81" s="108" t="str">
        <f>IF($A81="","",'Görev ve İş Yükü'!W81)</f>
        <v/>
      </c>
      <c r="N81" s="101" t="str">
        <f>IF($A81="","",'Görev ve İş Yükü'!Z81)</f>
        <v/>
      </c>
      <c r="O81" s="101" t="str">
        <f>IF($A81="","",'Görev ve İş Yükü'!AA81)</f>
        <v/>
      </c>
      <c r="P81" s="102" t="str">
        <f>IF($A81="","",'Görev ve İş Yükü'!AB81)</f>
        <v/>
      </c>
      <c r="Q81" s="103" t="str">
        <f>IF($A81="","",'Görev ve İş Yükü'!AC81)</f>
        <v/>
      </c>
      <c r="R81" s="108" t="str">
        <f>IF($A81="","",'Görev ve İş Yükü'!N81)</f>
        <v/>
      </c>
      <c r="S81" s="108" t="str">
        <f>IF($A81="","",'Görev ve İş Yükü'!R81)</f>
        <v/>
      </c>
      <c r="T81" s="108" t="str">
        <f>IF($A81="","",'Görev ve İş Yükü'!S81)</f>
        <v/>
      </c>
      <c r="U81" s="123" t="str">
        <f>IF($A81="","",IFERROR(INDEX('İş Değerleme &amp; Kademe'!$N$6:$N$105,MATCH($A81,'İş Değerleme &amp; Kademe'!$A$6:$A$105,0)),""))</f>
        <v/>
      </c>
      <c r="V81" s="108" t="str">
        <f>IF($A81="","",IFERROR(INDEX('İş Değerleme &amp; Kademe'!$O$6:$O$105,MATCH($A81,'İş Değerleme &amp; Kademe'!$A$6:$A$105,0)),""))</f>
        <v/>
      </c>
      <c r="W81" s="123" t="str">
        <f>IF($A81="","",IFERROR(INDEX('Yetenek &amp; Kariyer'!$O$6:$O$105,MATCH($A81,'Yetenek &amp; Kariyer'!$A$6:$A$105,0)),""))</f>
        <v/>
      </c>
      <c r="X81" s="108" t="str">
        <f>IF($A81="","",IFERROR(INDEX('Yetenek &amp; Kariyer'!$P$6:$P$105,MATCH($A81,'Yetenek &amp; Kariyer'!$A$6:$A$105,0)),""))</f>
        <v/>
      </c>
      <c r="Y81" s="108" t="str">
        <f>IF($A81="","",IFERROR(INDEX('Pozisyon Envanteri'!$Q$6:$Q$105,MATCH($A81,'Pozisyon Envanteri'!$A$6:$A$105,0)),""))</f>
        <v/>
      </c>
    </row>
    <row r="82" spans="1:25" x14ac:dyDescent="0.25">
      <c r="A82" s="108" t="str">
        <f>IF('Görev ve İş Yükü'!A82="","",'Görev ve İş Yükü'!A82)</f>
        <v/>
      </c>
      <c r="B82" s="108" t="str">
        <f>IF($A82="","",IFERROR(INDEX('Pozisyon Envanteri'!$B$6:$B$105,MATCH($A82,'Pozisyon Envanteri'!$A$6:$A$105,0)),""))</f>
        <v/>
      </c>
      <c r="C82" s="108" t="str">
        <f>IF($A82="","",IFERROR(INDEX('Pozisyon Envanteri'!$C$6:$C$105,MATCH($A82,'Pozisyon Envanteri'!$A$6:$A$105,0)),""))</f>
        <v/>
      </c>
      <c r="D82" s="108" t="str">
        <f>IF($A82="","",IFERROR(INDEX('Pozisyon Envanteri'!$D$6:$D$105,MATCH($A82,'Pozisyon Envanteri'!$A$6:$A$105,0)),""))</f>
        <v/>
      </c>
      <c r="E82" s="108" t="str">
        <f>IF($A82="","",IFERROR(INDEX('Pozisyon Envanteri'!$E$6:$E$105,MATCH($A82,'Pozisyon Envanteri'!$A$6:$A$105,0)),""))</f>
        <v/>
      </c>
      <c r="F82" s="108" t="str">
        <f>IF($A82="","",IFERROR(INDEX('Pozisyon Envanteri'!$F$6:$F$105,MATCH($A82,'Pozisyon Envanteri'!$A$6:$A$105,0)),""))</f>
        <v/>
      </c>
      <c r="G82" s="108" t="str">
        <f>IF($A82="","",IFERROR(INDEX('Pozisyon Envanteri'!$L$6:$L$105,MATCH($A82,'Pozisyon Envanteri'!$A$6:$A$105,0)),""))</f>
        <v/>
      </c>
      <c r="H82" s="108" t="str">
        <f>IF($A82="","",IFERROR(INDEX('Pozisyon Envanteri'!$M$6:$M$105,MATCH($A82,'Pozisyon Envanteri'!$A$6:$A$105,0)),""))</f>
        <v/>
      </c>
      <c r="I82" s="108" t="str">
        <f>IF($A82="","",'Görev ve İş Yükü'!B82)</f>
        <v/>
      </c>
      <c r="J82" s="108" t="str">
        <f>IF($A82="","",'Görev ve İş Yükü'!C82)</f>
        <v/>
      </c>
      <c r="K82" s="108" t="str">
        <f>IF($A82="","",'Görev ve İş Yükü'!F82)</f>
        <v/>
      </c>
      <c r="L82" s="102" t="str">
        <f>IF($A82="","",'Görev ve İş Yükü'!I82)</f>
        <v/>
      </c>
      <c r="M82" s="108" t="str">
        <f>IF($A82="","",'Görev ve İş Yükü'!W82)</f>
        <v/>
      </c>
      <c r="N82" s="101" t="str">
        <f>IF($A82="","",'Görev ve İş Yükü'!Z82)</f>
        <v/>
      </c>
      <c r="O82" s="101" t="str">
        <f>IF($A82="","",'Görev ve İş Yükü'!AA82)</f>
        <v/>
      </c>
      <c r="P82" s="102" t="str">
        <f>IF($A82="","",'Görev ve İş Yükü'!AB82)</f>
        <v/>
      </c>
      <c r="Q82" s="103" t="str">
        <f>IF($A82="","",'Görev ve İş Yükü'!AC82)</f>
        <v/>
      </c>
      <c r="R82" s="108" t="str">
        <f>IF($A82="","",'Görev ve İş Yükü'!N82)</f>
        <v/>
      </c>
      <c r="S82" s="108" t="str">
        <f>IF($A82="","",'Görev ve İş Yükü'!R82)</f>
        <v/>
      </c>
      <c r="T82" s="108" t="str">
        <f>IF($A82="","",'Görev ve İş Yükü'!S82)</f>
        <v/>
      </c>
      <c r="U82" s="123" t="str">
        <f>IF($A82="","",IFERROR(INDEX('İş Değerleme &amp; Kademe'!$N$6:$N$105,MATCH($A82,'İş Değerleme &amp; Kademe'!$A$6:$A$105,0)),""))</f>
        <v/>
      </c>
      <c r="V82" s="108" t="str">
        <f>IF($A82="","",IFERROR(INDEX('İş Değerleme &amp; Kademe'!$O$6:$O$105,MATCH($A82,'İş Değerleme &amp; Kademe'!$A$6:$A$105,0)),""))</f>
        <v/>
      </c>
      <c r="W82" s="123" t="str">
        <f>IF($A82="","",IFERROR(INDEX('Yetenek &amp; Kariyer'!$O$6:$O$105,MATCH($A82,'Yetenek &amp; Kariyer'!$A$6:$A$105,0)),""))</f>
        <v/>
      </c>
      <c r="X82" s="108" t="str">
        <f>IF($A82="","",IFERROR(INDEX('Yetenek &amp; Kariyer'!$P$6:$P$105,MATCH($A82,'Yetenek &amp; Kariyer'!$A$6:$A$105,0)),""))</f>
        <v/>
      </c>
      <c r="Y82" s="108" t="str">
        <f>IF($A82="","",IFERROR(INDEX('Pozisyon Envanteri'!$Q$6:$Q$105,MATCH($A82,'Pozisyon Envanteri'!$A$6:$A$105,0)),""))</f>
        <v/>
      </c>
    </row>
    <row r="83" spans="1:25" x14ac:dyDescent="0.25">
      <c r="A83" s="108" t="str">
        <f>IF('Görev ve İş Yükü'!A83="","",'Görev ve İş Yükü'!A83)</f>
        <v/>
      </c>
      <c r="B83" s="108" t="str">
        <f>IF($A83="","",IFERROR(INDEX('Pozisyon Envanteri'!$B$6:$B$105,MATCH($A83,'Pozisyon Envanteri'!$A$6:$A$105,0)),""))</f>
        <v/>
      </c>
      <c r="C83" s="108" t="str">
        <f>IF($A83="","",IFERROR(INDEX('Pozisyon Envanteri'!$C$6:$C$105,MATCH($A83,'Pozisyon Envanteri'!$A$6:$A$105,0)),""))</f>
        <v/>
      </c>
      <c r="D83" s="108" t="str">
        <f>IF($A83="","",IFERROR(INDEX('Pozisyon Envanteri'!$D$6:$D$105,MATCH($A83,'Pozisyon Envanteri'!$A$6:$A$105,0)),""))</f>
        <v/>
      </c>
      <c r="E83" s="108" t="str">
        <f>IF($A83="","",IFERROR(INDEX('Pozisyon Envanteri'!$E$6:$E$105,MATCH($A83,'Pozisyon Envanteri'!$A$6:$A$105,0)),""))</f>
        <v/>
      </c>
      <c r="F83" s="108" t="str">
        <f>IF($A83="","",IFERROR(INDEX('Pozisyon Envanteri'!$F$6:$F$105,MATCH($A83,'Pozisyon Envanteri'!$A$6:$A$105,0)),""))</f>
        <v/>
      </c>
      <c r="G83" s="108" t="str">
        <f>IF($A83="","",IFERROR(INDEX('Pozisyon Envanteri'!$L$6:$L$105,MATCH($A83,'Pozisyon Envanteri'!$A$6:$A$105,0)),""))</f>
        <v/>
      </c>
      <c r="H83" s="108" t="str">
        <f>IF($A83="","",IFERROR(INDEX('Pozisyon Envanteri'!$M$6:$M$105,MATCH($A83,'Pozisyon Envanteri'!$A$6:$A$105,0)),""))</f>
        <v/>
      </c>
      <c r="I83" s="108" t="str">
        <f>IF($A83="","",'Görev ve İş Yükü'!B83)</f>
        <v/>
      </c>
      <c r="J83" s="108" t="str">
        <f>IF($A83="","",'Görev ve İş Yükü'!C83)</f>
        <v/>
      </c>
      <c r="K83" s="108" t="str">
        <f>IF($A83="","",'Görev ve İş Yükü'!F83)</f>
        <v/>
      </c>
      <c r="L83" s="102" t="str">
        <f>IF($A83="","",'Görev ve İş Yükü'!I83)</f>
        <v/>
      </c>
      <c r="M83" s="108" t="str">
        <f>IF($A83="","",'Görev ve İş Yükü'!W83)</f>
        <v/>
      </c>
      <c r="N83" s="101" t="str">
        <f>IF($A83="","",'Görev ve İş Yükü'!Z83)</f>
        <v/>
      </c>
      <c r="O83" s="101" t="str">
        <f>IF($A83="","",'Görev ve İş Yükü'!AA83)</f>
        <v/>
      </c>
      <c r="P83" s="102" t="str">
        <f>IF($A83="","",'Görev ve İş Yükü'!AB83)</f>
        <v/>
      </c>
      <c r="Q83" s="103" t="str">
        <f>IF($A83="","",'Görev ve İş Yükü'!AC83)</f>
        <v/>
      </c>
      <c r="R83" s="108" t="str">
        <f>IF($A83="","",'Görev ve İş Yükü'!N83)</f>
        <v/>
      </c>
      <c r="S83" s="108" t="str">
        <f>IF($A83="","",'Görev ve İş Yükü'!R83)</f>
        <v/>
      </c>
      <c r="T83" s="108" t="str">
        <f>IF($A83="","",'Görev ve İş Yükü'!S83)</f>
        <v/>
      </c>
      <c r="U83" s="123" t="str">
        <f>IF($A83="","",IFERROR(INDEX('İş Değerleme &amp; Kademe'!$N$6:$N$105,MATCH($A83,'İş Değerleme &amp; Kademe'!$A$6:$A$105,0)),""))</f>
        <v/>
      </c>
      <c r="V83" s="108" t="str">
        <f>IF($A83="","",IFERROR(INDEX('İş Değerleme &amp; Kademe'!$O$6:$O$105,MATCH($A83,'İş Değerleme &amp; Kademe'!$A$6:$A$105,0)),""))</f>
        <v/>
      </c>
      <c r="W83" s="123" t="str">
        <f>IF($A83="","",IFERROR(INDEX('Yetenek &amp; Kariyer'!$O$6:$O$105,MATCH($A83,'Yetenek &amp; Kariyer'!$A$6:$A$105,0)),""))</f>
        <v/>
      </c>
      <c r="X83" s="108" t="str">
        <f>IF($A83="","",IFERROR(INDEX('Yetenek &amp; Kariyer'!$P$6:$P$105,MATCH($A83,'Yetenek &amp; Kariyer'!$A$6:$A$105,0)),""))</f>
        <v/>
      </c>
      <c r="Y83" s="108" t="str">
        <f>IF($A83="","",IFERROR(INDEX('Pozisyon Envanteri'!$Q$6:$Q$105,MATCH($A83,'Pozisyon Envanteri'!$A$6:$A$105,0)),""))</f>
        <v/>
      </c>
    </row>
    <row r="84" spans="1:25" x14ac:dyDescent="0.25">
      <c r="A84" s="108" t="str">
        <f>IF('Görev ve İş Yükü'!A84="","",'Görev ve İş Yükü'!A84)</f>
        <v/>
      </c>
      <c r="B84" s="108" t="str">
        <f>IF($A84="","",IFERROR(INDEX('Pozisyon Envanteri'!$B$6:$B$105,MATCH($A84,'Pozisyon Envanteri'!$A$6:$A$105,0)),""))</f>
        <v/>
      </c>
      <c r="C84" s="108" t="str">
        <f>IF($A84="","",IFERROR(INDEX('Pozisyon Envanteri'!$C$6:$C$105,MATCH($A84,'Pozisyon Envanteri'!$A$6:$A$105,0)),""))</f>
        <v/>
      </c>
      <c r="D84" s="108" t="str">
        <f>IF($A84="","",IFERROR(INDEX('Pozisyon Envanteri'!$D$6:$D$105,MATCH($A84,'Pozisyon Envanteri'!$A$6:$A$105,0)),""))</f>
        <v/>
      </c>
      <c r="E84" s="108" t="str">
        <f>IF($A84="","",IFERROR(INDEX('Pozisyon Envanteri'!$E$6:$E$105,MATCH($A84,'Pozisyon Envanteri'!$A$6:$A$105,0)),""))</f>
        <v/>
      </c>
      <c r="F84" s="108" t="str">
        <f>IF($A84="","",IFERROR(INDEX('Pozisyon Envanteri'!$F$6:$F$105,MATCH($A84,'Pozisyon Envanteri'!$A$6:$A$105,0)),""))</f>
        <v/>
      </c>
      <c r="G84" s="108" t="str">
        <f>IF($A84="","",IFERROR(INDEX('Pozisyon Envanteri'!$L$6:$L$105,MATCH($A84,'Pozisyon Envanteri'!$A$6:$A$105,0)),""))</f>
        <v/>
      </c>
      <c r="H84" s="108" t="str">
        <f>IF($A84="","",IFERROR(INDEX('Pozisyon Envanteri'!$M$6:$M$105,MATCH($A84,'Pozisyon Envanteri'!$A$6:$A$105,0)),""))</f>
        <v/>
      </c>
      <c r="I84" s="108" t="str">
        <f>IF($A84="","",'Görev ve İş Yükü'!B84)</f>
        <v/>
      </c>
      <c r="J84" s="108" t="str">
        <f>IF($A84="","",'Görev ve İş Yükü'!C84)</f>
        <v/>
      </c>
      <c r="K84" s="108" t="str">
        <f>IF($A84="","",'Görev ve İş Yükü'!F84)</f>
        <v/>
      </c>
      <c r="L84" s="102" t="str">
        <f>IF($A84="","",'Görev ve İş Yükü'!I84)</f>
        <v/>
      </c>
      <c r="M84" s="108" t="str">
        <f>IF($A84="","",'Görev ve İş Yükü'!W84)</f>
        <v/>
      </c>
      <c r="N84" s="101" t="str">
        <f>IF($A84="","",'Görev ve İş Yükü'!Z84)</f>
        <v/>
      </c>
      <c r="O84" s="101" t="str">
        <f>IF($A84="","",'Görev ve İş Yükü'!AA84)</f>
        <v/>
      </c>
      <c r="P84" s="102" t="str">
        <f>IF($A84="","",'Görev ve İş Yükü'!AB84)</f>
        <v/>
      </c>
      <c r="Q84" s="103" t="str">
        <f>IF($A84="","",'Görev ve İş Yükü'!AC84)</f>
        <v/>
      </c>
      <c r="R84" s="108" t="str">
        <f>IF($A84="","",'Görev ve İş Yükü'!N84)</f>
        <v/>
      </c>
      <c r="S84" s="108" t="str">
        <f>IF($A84="","",'Görev ve İş Yükü'!R84)</f>
        <v/>
      </c>
      <c r="T84" s="108" t="str">
        <f>IF($A84="","",'Görev ve İş Yükü'!S84)</f>
        <v/>
      </c>
      <c r="U84" s="123" t="str">
        <f>IF($A84="","",IFERROR(INDEX('İş Değerleme &amp; Kademe'!$N$6:$N$105,MATCH($A84,'İş Değerleme &amp; Kademe'!$A$6:$A$105,0)),""))</f>
        <v/>
      </c>
      <c r="V84" s="108" t="str">
        <f>IF($A84="","",IFERROR(INDEX('İş Değerleme &amp; Kademe'!$O$6:$O$105,MATCH($A84,'İş Değerleme &amp; Kademe'!$A$6:$A$105,0)),""))</f>
        <v/>
      </c>
      <c r="W84" s="123" t="str">
        <f>IF($A84="","",IFERROR(INDEX('Yetenek &amp; Kariyer'!$O$6:$O$105,MATCH($A84,'Yetenek &amp; Kariyer'!$A$6:$A$105,0)),""))</f>
        <v/>
      </c>
      <c r="X84" s="108" t="str">
        <f>IF($A84="","",IFERROR(INDEX('Yetenek &amp; Kariyer'!$P$6:$P$105,MATCH($A84,'Yetenek &amp; Kariyer'!$A$6:$A$105,0)),""))</f>
        <v/>
      </c>
      <c r="Y84" s="108" t="str">
        <f>IF($A84="","",IFERROR(INDEX('Pozisyon Envanteri'!$Q$6:$Q$105,MATCH($A84,'Pozisyon Envanteri'!$A$6:$A$105,0)),""))</f>
        <v/>
      </c>
    </row>
    <row r="85" spans="1:25" x14ac:dyDescent="0.25">
      <c r="A85" s="108" t="str">
        <f>IF('Görev ve İş Yükü'!A85="","",'Görev ve İş Yükü'!A85)</f>
        <v/>
      </c>
      <c r="B85" s="108" t="str">
        <f>IF($A85="","",IFERROR(INDEX('Pozisyon Envanteri'!$B$6:$B$105,MATCH($A85,'Pozisyon Envanteri'!$A$6:$A$105,0)),""))</f>
        <v/>
      </c>
      <c r="C85" s="108" t="str">
        <f>IF($A85="","",IFERROR(INDEX('Pozisyon Envanteri'!$C$6:$C$105,MATCH($A85,'Pozisyon Envanteri'!$A$6:$A$105,0)),""))</f>
        <v/>
      </c>
      <c r="D85" s="108" t="str">
        <f>IF($A85="","",IFERROR(INDEX('Pozisyon Envanteri'!$D$6:$D$105,MATCH($A85,'Pozisyon Envanteri'!$A$6:$A$105,0)),""))</f>
        <v/>
      </c>
      <c r="E85" s="108" t="str">
        <f>IF($A85="","",IFERROR(INDEX('Pozisyon Envanteri'!$E$6:$E$105,MATCH($A85,'Pozisyon Envanteri'!$A$6:$A$105,0)),""))</f>
        <v/>
      </c>
      <c r="F85" s="108" t="str">
        <f>IF($A85="","",IFERROR(INDEX('Pozisyon Envanteri'!$F$6:$F$105,MATCH($A85,'Pozisyon Envanteri'!$A$6:$A$105,0)),""))</f>
        <v/>
      </c>
      <c r="G85" s="108" t="str">
        <f>IF($A85="","",IFERROR(INDEX('Pozisyon Envanteri'!$L$6:$L$105,MATCH($A85,'Pozisyon Envanteri'!$A$6:$A$105,0)),""))</f>
        <v/>
      </c>
      <c r="H85" s="108" t="str">
        <f>IF($A85="","",IFERROR(INDEX('Pozisyon Envanteri'!$M$6:$M$105,MATCH($A85,'Pozisyon Envanteri'!$A$6:$A$105,0)),""))</f>
        <v/>
      </c>
      <c r="I85" s="108" t="str">
        <f>IF($A85="","",'Görev ve İş Yükü'!B85)</f>
        <v/>
      </c>
      <c r="J85" s="108" t="str">
        <f>IF($A85="","",'Görev ve İş Yükü'!C85)</f>
        <v/>
      </c>
      <c r="K85" s="108" t="str">
        <f>IF($A85="","",'Görev ve İş Yükü'!F85)</f>
        <v/>
      </c>
      <c r="L85" s="102" t="str">
        <f>IF($A85="","",'Görev ve İş Yükü'!I85)</f>
        <v/>
      </c>
      <c r="M85" s="108" t="str">
        <f>IF($A85="","",'Görev ve İş Yükü'!W85)</f>
        <v/>
      </c>
      <c r="N85" s="101" t="str">
        <f>IF($A85="","",'Görev ve İş Yükü'!Z85)</f>
        <v/>
      </c>
      <c r="O85" s="101" t="str">
        <f>IF($A85="","",'Görev ve İş Yükü'!AA85)</f>
        <v/>
      </c>
      <c r="P85" s="102" t="str">
        <f>IF($A85="","",'Görev ve İş Yükü'!AB85)</f>
        <v/>
      </c>
      <c r="Q85" s="103" t="str">
        <f>IF($A85="","",'Görev ve İş Yükü'!AC85)</f>
        <v/>
      </c>
      <c r="R85" s="108" t="str">
        <f>IF($A85="","",'Görev ve İş Yükü'!N85)</f>
        <v/>
      </c>
      <c r="S85" s="108" t="str">
        <f>IF($A85="","",'Görev ve İş Yükü'!R85)</f>
        <v/>
      </c>
      <c r="T85" s="108" t="str">
        <f>IF($A85="","",'Görev ve İş Yükü'!S85)</f>
        <v/>
      </c>
      <c r="U85" s="123" t="str">
        <f>IF($A85="","",IFERROR(INDEX('İş Değerleme &amp; Kademe'!$N$6:$N$105,MATCH($A85,'İş Değerleme &amp; Kademe'!$A$6:$A$105,0)),""))</f>
        <v/>
      </c>
      <c r="V85" s="108" t="str">
        <f>IF($A85="","",IFERROR(INDEX('İş Değerleme &amp; Kademe'!$O$6:$O$105,MATCH($A85,'İş Değerleme &amp; Kademe'!$A$6:$A$105,0)),""))</f>
        <v/>
      </c>
      <c r="W85" s="123" t="str">
        <f>IF($A85="","",IFERROR(INDEX('Yetenek &amp; Kariyer'!$O$6:$O$105,MATCH($A85,'Yetenek &amp; Kariyer'!$A$6:$A$105,0)),""))</f>
        <v/>
      </c>
      <c r="X85" s="108" t="str">
        <f>IF($A85="","",IFERROR(INDEX('Yetenek &amp; Kariyer'!$P$6:$P$105,MATCH($A85,'Yetenek &amp; Kariyer'!$A$6:$A$105,0)),""))</f>
        <v/>
      </c>
      <c r="Y85" s="108" t="str">
        <f>IF($A85="","",IFERROR(INDEX('Pozisyon Envanteri'!$Q$6:$Q$105,MATCH($A85,'Pozisyon Envanteri'!$A$6:$A$105,0)),""))</f>
        <v/>
      </c>
    </row>
    <row r="86" spans="1:25" x14ac:dyDescent="0.25">
      <c r="A86" s="108" t="str">
        <f>IF('Görev ve İş Yükü'!A86="","",'Görev ve İş Yükü'!A86)</f>
        <v/>
      </c>
      <c r="B86" s="108" t="str">
        <f>IF($A86="","",IFERROR(INDEX('Pozisyon Envanteri'!$B$6:$B$105,MATCH($A86,'Pozisyon Envanteri'!$A$6:$A$105,0)),""))</f>
        <v/>
      </c>
      <c r="C86" s="108" t="str">
        <f>IF($A86="","",IFERROR(INDEX('Pozisyon Envanteri'!$C$6:$C$105,MATCH($A86,'Pozisyon Envanteri'!$A$6:$A$105,0)),""))</f>
        <v/>
      </c>
      <c r="D86" s="108" t="str">
        <f>IF($A86="","",IFERROR(INDEX('Pozisyon Envanteri'!$D$6:$D$105,MATCH($A86,'Pozisyon Envanteri'!$A$6:$A$105,0)),""))</f>
        <v/>
      </c>
      <c r="E86" s="108" t="str">
        <f>IF($A86="","",IFERROR(INDEX('Pozisyon Envanteri'!$E$6:$E$105,MATCH($A86,'Pozisyon Envanteri'!$A$6:$A$105,0)),""))</f>
        <v/>
      </c>
      <c r="F86" s="108" t="str">
        <f>IF($A86="","",IFERROR(INDEX('Pozisyon Envanteri'!$F$6:$F$105,MATCH($A86,'Pozisyon Envanteri'!$A$6:$A$105,0)),""))</f>
        <v/>
      </c>
      <c r="G86" s="108" t="str">
        <f>IF($A86="","",IFERROR(INDEX('Pozisyon Envanteri'!$L$6:$L$105,MATCH($A86,'Pozisyon Envanteri'!$A$6:$A$105,0)),""))</f>
        <v/>
      </c>
      <c r="H86" s="108" t="str">
        <f>IF($A86="","",IFERROR(INDEX('Pozisyon Envanteri'!$M$6:$M$105,MATCH($A86,'Pozisyon Envanteri'!$A$6:$A$105,0)),""))</f>
        <v/>
      </c>
      <c r="I86" s="108" t="str">
        <f>IF($A86="","",'Görev ve İş Yükü'!B86)</f>
        <v/>
      </c>
      <c r="J86" s="108" t="str">
        <f>IF($A86="","",'Görev ve İş Yükü'!C86)</f>
        <v/>
      </c>
      <c r="K86" s="108" t="str">
        <f>IF($A86="","",'Görev ve İş Yükü'!F86)</f>
        <v/>
      </c>
      <c r="L86" s="102" t="str">
        <f>IF($A86="","",'Görev ve İş Yükü'!I86)</f>
        <v/>
      </c>
      <c r="M86" s="108" t="str">
        <f>IF($A86="","",'Görev ve İş Yükü'!W86)</f>
        <v/>
      </c>
      <c r="N86" s="101" t="str">
        <f>IF($A86="","",'Görev ve İş Yükü'!Z86)</f>
        <v/>
      </c>
      <c r="O86" s="101" t="str">
        <f>IF($A86="","",'Görev ve İş Yükü'!AA86)</f>
        <v/>
      </c>
      <c r="P86" s="102" t="str">
        <f>IF($A86="","",'Görev ve İş Yükü'!AB86)</f>
        <v/>
      </c>
      <c r="Q86" s="103" t="str">
        <f>IF($A86="","",'Görev ve İş Yükü'!AC86)</f>
        <v/>
      </c>
      <c r="R86" s="108" t="str">
        <f>IF($A86="","",'Görev ve İş Yükü'!N86)</f>
        <v/>
      </c>
      <c r="S86" s="108" t="str">
        <f>IF($A86="","",'Görev ve İş Yükü'!R86)</f>
        <v/>
      </c>
      <c r="T86" s="108" t="str">
        <f>IF($A86="","",'Görev ve İş Yükü'!S86)</f>
        <v/>
      </c>
      <c r="U86" s="123" t="str">
        <f>IF($A86="","",IFERROR(INDEX('İş Değerleme &amp; Kademe'!$N$6:$N$105,MATCH($A86,'İş Değerleme &amp; Kademe'!$A$6:$A$105,0)),""))</f>
        <v/>
      </c>
      <c r="V86" s="108" t="str">
        <f>IF($A86="","",IFERROR(INDEX('İş Değerleme &amp; Kademe'!$O$6:$O$105,MATCH($A86,'İş Değerleme &amp; Kademe'!$A$6:$A$105,0)),""))</f>
        <v/>
      </c>
      <c r="W86" s="123" t="str">
        <f>IF($A86="","",IFERROR(INDEX('Yetenek &amp; Kariyer'!$O$6:$O$105,MATCH($A86,'Yetenek &amp; Kariyer'!$A$6:$A$105,0)),""))</f>
        <v/>
      </c>
      <c r="X86" s="108" t="str">
        <f>IF($A86="","",IFERROR(INDEX('Yetenek &amp; Kariyer'!$P$6:$P$105,MATCH($A86,'Yetenek &amp; Kariyer'!$A$6:$A$105,0)),""))</f>
        <v/>
      </c>
      <c r="Y86" s="108" t="str">
        <f>IF($A86="","",IFERROR(INDEX('Pozisyon Envanteri'!$Q$6:$Q$105,MATCH($A86,'Pozisyon Envanteri'!$A$6:$A$105,0)),""))</f>
        <v/>
      </c>
    </row>
    <row r="87" spans="1:25" x14ac:dyDescent="0.25">
      <c r="A87" s="108" t="str">
        <f>IF('Görev ve İş Yükü'!A87="","",'Görev ve İş Yükü'!A87)</f>
        <v/>
      </c>
      <c r="B87" s="108" t="str">
        <f>IF($A87="","",IFERROR(INDEX('Pozisyon Envanteri'!$B$6:$B$105,MATCH($A87,'Pozisyon Envanteri'!$A$6:$A$105,0)),""))</f>
        <v/>
      </c>
      <c r="C87" s="108" t="str">
        <f>IF($A87="","",IFERROR(INDEX('Pozisyon Envanteri'!$C$6:$C$105,MATCH($A87,'Pozisyon Envanteri'!$A$6:$A$105,0)),""))</f>
        <v/>
      </c>
      <c r="D87" s="108" t="str">
        <f>IF($A87="","",IFERROR(INDEX('Pozisyon Envanteri'!$D$6:$D$105,MATCH($A87,'Pozisyon Envanteri'!$A$6:$A$105,0)),""))</f>
        <v/>
      </c>
      <c r="E87" s="108" t="str">
        <f>IF($A87="","",IFERROR(INDEX('Pozisyon Envanteri'!$E$6:$E$105,MATCH($A87,'Pozisyon Envanteri'!$A$6:$A$105,0)),""))</f>
        <v/>
      </c>
      <c r="F87" s="108" t="str">
        <f>IF($A87="","",IFERROR(INDEX('Pozisyon Envanteri'!$F$6:$F$105,MATCH($A87,'Pozisyon Envanteri'!$A$6:$A$105,0)),""))</f>
        <v/>
      </c>
      <c r="G87" s="108" t="str">
        <f>IF($A87="","",IFERROR(INDEX('Pozisyon Envanteri'!$L$6:$L$105,MATCH($A87,'Pozisyon Envanteri'!$A$6:$A$105,0)),""))</f>
        <v/>
      </c>
      <c r="H87" s="108" t="str">
        <f>IF($A87="","",IFERROR(INDEX('Pozisyon Envanteri'!$M$6:$M$105,MATCH($A87,'Pozisyon Envanteri'!$A$6:$A$105,0)),""))</f>
        <v/>
      </c>
      <c r="I87" s="108" t="str">
        <f>IF($A87="","",'Görev ve İş Yükü'!B87)</f>
        <v/>
      </c>
      <c r="J87" s="108" t="str">
        <f>IF($A87="","",'Görev ve İş Yükü'!C87)</f>
        <v/>
      </c>
      <c r="K87" s="108" t="str">
        <f>IF($A87="","",'Görev ve İş Yükü'!F87)</f>
        <v/>
      </c>
      <c r="L87" s="102" t="str">
        <f>IF($A87="","",'Görev ve İş Yükü'!I87)</f>
        <v/>
      </c>
      <c r="M87" s="108" t="str">
        <f>IF($A87="","",'Görev ve İş Yükü'!W87)</f>
        <v/>
      </c>
      <c r="N87" s="101" t="str">
        <f>IF($A87="","",'Görev ve İş Yükü'!Z87)</f>
        <v/>
      </c>
      <c r="O87" s="101" t="str">
        <f>IF($A87="","",'Görev ve İş Yükü'!AA87)</f>
        <v/>
      </c>
      <c r="P87" s="102" t="str">
        <f>IF($A87="","",'Görev ve İş Yükü'!AB87)</f>
        <v/>
      </c>
      <c r="Q87" s="103" t="str">
        <f>IF($A87="","",'Görev ve İş Yükü'!AC87)</f>
        <v/>
      </c>
      <c r="R87" s="108" t="str">
        <f>IF($A87="","",'Görev ve İş Yükü'!N87)</f>
        <v/>
      </c>
      <c r="S87" s="108" t="str">
        <f>IF($A87="","",'Görev ve İş Yükü'!R87)</f>
        <v/>
      </c>
      <c r="T87" s="108" t="str">
        <f>IF($A87="","",'Görev ve İş Yükü'!S87)</f>
        <v/>
      </c>
      <c r="U87" s="123" t="str">
        <f>IF($A87="","",IFERROR(INDEX('İş Değerleme &amp; Kademe'!$N$6:$N$105,MATCH($A87,'İş Değerleme &amp; Kademe'!$A$6:$A$105,0)),""))</f>
        <v/>
      </c>
      <c r="V87" s="108" t="str">
        <f>IF($A87="","",IFERROR(INDEX('İş Değerleme &amp; Kademe'!$O$6:$O$105,MATCH($A87,'İş Değerleme &amp; Kademe'!$A$6:$A$105,0)),""))</f>
        <v/>
      </c>
      <c r="W87" s="123" t="str">
        <f>IF($A87="","",IFERROR(INDEX('Yetenek &amp; Kariyer'!$O$6:$O$105,MATCH($A87,'Yetenek &amp; Kariyer'!$A$6:$A$105,0)),""))</f>
        <v/>
      </c>
      <c r="X87" s="108" t="str">
        <f>IF($A87="","",IFERROR(INDEX('Yetenek &amp; Kariyer'!$P$6:$P$105,MATCH($A87,'Yetenek &amp; Kariyer'!$A$6:$A$105,0)),""))</f>
        <v/>
      </c>
      <c r="Y87" s="108" t="str">
        <f>IF($A87="","",IFERROR(INDEX('Pozisyon Envanteri'!$Q$6:$Q$105,MATCH($A87,'Pozisyon Envanteri'!$A$6:$A$105,0)),""))</f>
        <v/>
      </c>
    </row>
    <row r="88" spans="1:25" x14ac:dyDescent="0.25">
      <c r="A88" s="108" t="str">
        <f>IF('Görev ve İş Yükü'!A88="","",'Görev ve İş Yükü'!A88)</f>
        <v/>
      </c>
      <c r="B88" s="108" t="str">
        <f>IF($A88="","",IFERROR(INDEX('Pozisyon Envanteri'!$B$6:$B$105,MATCH($A88,'Pozisyon Envanteri'!$A$6:$A$105,0)),""))</f>
        <v/>
      </c>
      <c r="C88" s="108" t="str">
        <f>IF($A88="","",IFERROR(INDEX('Pozisyon Envanteri'!$C$6:$C$105,MATCH($A88,'Pozisyon Envanteri'!$A$6:$A$105,0)),""))</f>
        <v/>
      </c>
      <c r="D88" s="108" t="str">
        <f>IF($A88="","",IFERROR(INDEX('Pozisyon Envanteri'!$D$6:$D$105,MATCH($A88,'Pozisyon Envanteri'!$A$6:$A$105,0)),""))</f>
        <v/>
      </c>
      <c r="E88" s="108" t="str">
        <f>IF($A88="","",IFERROR(INDEX('Pozisyon Envanteri'!$E$6:$E$105,MATCH($A88,'Pozisyon Envanteri'!$A$6:$A$105,0)),""))</f>
        <v/>
      </c>
      <c r="F88" s="108" t="str">
        <f>IF($A88="","",IFERROR(INDEX('Pozisyon Envanteri'!$F$6:$F$105,MATCH($A88,'Pozisyon Envanteri'!$A$6:$A$105,0)),""))</f>
        <v/>
      </c>
      <c r="G88" s="108" t="str">
        <f>IF($A88="","",IFERROR(INDEX('Pozisyon Envanteri'!$L$6:$L$105,MATCH($A88,'Pozisyon Envanteri'!$A$6:$A$105,0)),""))</f>
        <v/>
      </c>
      <c r="H88" s="108" t="str">
        <f>IF($A88="","",IFERROR(INDEX('Pozisyon Envanteri'!$M$6:$M$105,MATCH($A88,'Pozisyon Envanteri'!$A$6:$A$105,0)),""))</f>
        <v/>
      </c>
      <c r="I88" s="108" t="str">
        <f>IF($A88="","",'Görev ve İş Yükü'!B88)</f>
        <v/>
      </c>
      <c r="J88" s="108" t="str">
        <f>IF($A88="","",'Görev ve İş Yükü'!C88)</f>
        <v/>
      </c>
      <c r="K88" s="108" t="str">
        <f>IF($A88="","",'Görev ve İş Yükü'!F88)</f>
        <v/>
      </c>
      <c r="L88" s="102" t="str">
        <f>IF($A88="","",'Görev ve İş Yükü'!I88)</f>
        <v/>
      </c>
      <c r="M88" s="108" t="str">
        <f>IF($A88="","",'Görev ve İş Yükü'!W88)</f>
        <v/>
      </c>
      <c r="N88" s="101" t="str">
        <f>IF($A88="","",'Görev ve İş Yükü'!Z88)</f>
        <v/>
      </c>
      <c r="O88" s="101" t="str">
        <f>IF($A88="","",'Görev ve İş Yükü'!AA88)</f>
        <v/>
      </c>
      <c r="P88" s="102" t="str">
        <f>IF($A88="","",'Görev ve İş Yükü'!AB88)</f>
        <v/>
      </c>
      <c r="Q88" s="103" t="str">
        <f>IF($A88="","",'Görev ve İş Yükü'!AC88)</f>
        <v/>
      </c>
      <c r="R88" s="108" t="str">
        <f>IF($A88="","",'Görev ve İş Yükü'!N88)</f>
        <v/>
      </c>
      <c r="S88" s="108" t="str">
        <f>IF($A88="","",'Görev ve İş Yükü'!R88)</f>
        <v/>
      </c>
      <c r="T88" s="108" t="str">
        <f>IF($A88="","",'Görev ve İş Yükü'!S88)</f>
        <v/>
      </c>
      <c r="U88" s="123" t="str">
        <f>IF($A88="","",IFERROR(INDEX('İş Değerleme &amp; Kademe'!$N$6:$N$105,MATCH($A88,'İş Değerleme &amp; Kademe'!$A$6:$A$105,0)),""))</f>
        <v/>
      </c>
      <c r="V88" s="108" t="str">
        <f>IF($A88="","",IFERROR(INDEX('İş Değerleme &amp; Kademe'!$O$6:$O$105,MATCH($A88,'İş Değerleme &amp; Kademe'!$A$6:$A$105,0)),""))</f>
        <v/>
      </c>
      <c r="W88" s="123" t="str">
        <f>IF($A88="","",IFERROR(INDEX('Yetenek &amp; Kariyer'!$O$6:$O$105,MATCH($A88,'Yetenek &amp; Kariyer'!$A$6:$A$105,0)),""))</f>
        <v/>
      </c>
      <c r="X88" s="108" t="str">
        <f>IF($A88="","",IFERROR(INDEX('Yetenek &amp; Kariyer'!$P$6:$P$105,MATCH($A88,'Yetenek &amp; Kariyer'!$A$6:$A$105,0)),""))</f>
        <v/>
      </c>
      <c r="Y88" s="108" t="str">
        <f>IF($A88="","",IFERROR(INDEX('Pozisyon Envanteri'!$Q$6:$Q$105,MATCH($A88,'Pozisyon Envanteri'!$A$6:$A$105,0)),""))</f>
        <v/>
      </c>
    </row>
    <row r="89" spans="1:25" x14ac:dyDescent="0.25">
      <c r="A89" s="108" t="str">
        <f>IF('Görev ve İş Yükü'!A89="","",'Görev ve İş Yükü'!A89)</f>
        <v/>
      </c>
      <c r="B89" s="108" t="str">
        <f>IF($A89="","",IFERROR(INDEX('Pozisyon Envanteri'!$B$6:$B$105,MATCH($A89,'Pozisyon Envanteri'!$A$6:$A$105,0)),""))</f>
        <v/>
      </c>
      <c r="C89" s="108" t="str">
        <f>IF($A89="","",IFERROR(INDEX('Pozisyon Envanteri'!$C$6:$C$105,MATCH($A89,'Pozisyon Envanteri'!$A$6:$A$105,0)),""))</f>
        <v/>
      </c>
      <c r="D89" s="108" t="str">
        <f>IF($A89="","",IFERROR(INDEX('Pozisyon Envanteri'!$D$6:$D$105,MATCH($A89,'Pozisyon Envanteri'!$A$6:$A$105,0)),""))</f>
        <v/>
      </c>
      <c r="E89" s="108" t="str">
        <f>IF($A89="","",IFERROR(INDEX('Pozisyon Envanteri'!$E$6:$E$105,MATCH($A89,'Pozisyon Envanteri'!$A$6:$A$105,0)),""))</f>
        <v/>
      </c>
      <c r="F89" s="108" t="str">
        <f>IF($A89="","",IFERROR(INDEX('Pozisyon Envanteri'!$F$6:$F$105,MATCH($A89,'Pozisyon Envanteri'!$A$6:$A$105,0)),""))</f>
        <v/>
      </c>
      <c r="G89" s="108" t="str">
        <f>IF($A89="","",IFERROR(INDEX('Pozisyon Envanteri'!$L$6:$L$105,MATCH($A89,'Pozisyon Envanteri'!$A$6:$A$105,0)),""))</f>
        <v/>
      </c>
      <c r="H89" s="108" t="str">
        <f>IF($A89="","",IFERROR(INDEX('Pozisyon Envanteri'!$M$6:$M$105,MATCH($A89,'Pozisyon Envanteri'!$A$6:$A$105,0)),""))</f>
        <v/>
      </c>
      <c r="I89" s="108" t="str">
        <f>IF($A89="","",'Görev ve İş Yükü'!B89)</f>
        <v/>
      </c>
      <c r="J89" s="108" t="str">
        <f>IF($A89="","",'Görev ve İş Yükü'!C89)</f>
        <v/>
      </c>
      <c r="K89" s="108" t="str">
        <f>IF($A89="","",'Görev ve İş Yükü'!F89)</f>
        <v/>
      </c>
      <c r="L89" s="102" t="str">
        <f>IF($A89="","",'Görev ve İş Yükü'!I89)</f>
        <v/>
      </c>
      <c r="M89" s="108" t="str">
        <f>IF($A89="","",'Görev ve İş Yükü'!W89)</f>
        <v/>
      </c>
      <c r="N89" s="101" t="str">
        <f>IF($A89="","",'Görev ve İş Yükü'!Z89)</f>
        <v/>
      </c>
      <c r="O89" s="101" t="str">
        <f>IF($A89="","",'Görev ve İş Yükü'!AA89)</f>
        <v/>
      </c>
      <c r="P89" s="102" t="str">
        <f>IF($A89="","",'Görev ve İş Yükü'!AB89)</f>
        <v/>
      </c>
      <c r="Q89" s="103" t="str">
        <f>IF($A89="","",'Görev ve İş Yükü'!AC89)</f>
        <v/>
      </c>
      <c r="R89" s="108" t="str">
        <f>IF($A89="","",'Görev ve İş Yükü'!N89)</f>
        <v/>
      </c>
      <c r="S89" s="108" t="str">
        <f>IF($A89="","",'Görev ve İş Yükü'!R89)</f>
        <v/>
      </c>
      <c r="T89" s="108" t="str">
        <f>IF($A89="","",'Görev ve İş Yükü'!S89)</f>
        <v/>
      </c>
      <c r="U89" s="123" t="str">
        <f>IF($A89="","",IFERROR(INDEX('İş Değerleme &amp; Kademe'!$N$6:$N$105,MATCH($A89,'İş Değerleme &amp; Kademe'!$A$6:$A$105,0)),""))</f>
        <v/>
      </c>
      <c r="V89" s="108" t="str">
        <f>IF($A89="","",IFERROR(INDEX('İş Değerleme &amp; Kademe'!$O$6:$O$105,MATCH($A89,'İş Değerleme &amp; Kademe'!$A$6:$A$105,0)),""))</f>
        <v/>
      </c>
      <c r="W89" s="123" t="str">
        <f>IF($A89="","",IFERROR(INDEX('Yetenek &amp; Kariyer'!$O$6:$O$105,MATCH($A89,'Yetenek &amp; Kariyer'!$A$6:$A$105,0)),""))</f>
        <v/>
      </c>
      <c r="X89" s="108" t="str">
        <f>IF($A89="","",IFERROR(INDEX('Yetenek &amp; Kariyer'!$P$6:$P$105,MATCH($A89,'Yetenek &amp; Kariyer'!$A$6:$A$105,0)),""))</f>
        <v/>
      </c>
      <c r="Y89" s="108" t="str">
        <f>IF($A89="","",IFERROR(INDEX('Pozisyon Envanteri'!$Q$6:$Q$105,MATCH($A89,'Pozisyon Envanteri'!$A$6:$A$105,0)),""))</f>
        <v/>
      </c>
    </row>
    <row r="90" spans="1:25" x14ac:dyDescent="0.25">
      <c r="A90" s="108" t="str">
        <f>IF('Görev ve İş Yükü'!A90="","",'Görev ve İş Yükü'!A90)</f>
        <v/>
      </c>
      <c r="B90" s="108" t="str">
        <f>IF($A90="","",IFERROR(INDEX('Pozisyon Envanteri'!$B$6:$B$105,MATCH($A90,'Pozisyon Envanteri'!$A$6:$A$105,0)),""))</f>
        <v/>
      </c>
      <c r="C90" s="108" t="str">
        <f>IF($A90="","",IFERROR(INDEX('Pozisyon Envanteri'!$C$6:$C$105,MATCH($A90,'Pozisyon Envanteri'!$A$6:$A$105,0)),""))</f>
        <v/>
      </c>
      <c r="D90" s="108" t="str">
        <f>IF($A90="","",IFERROR(INDEX('Pozisyon Envanteri'!$D$6:$D$105,MATCH($A90,'Pozisyon Envanteri'!$A$6:$A$105,0)),""))</f>
        <v/>
      </c>
      <c r="E90" s="108" t="str">
        <f>IF($A90="","",IFERROR(INDEX('Pozisyon Envanteri'!$E$6:$E$105,MATCH($A90,'Pozisyon Envanteri'!$A$6:$A$105,0)),""))</f>
        <v/>
      </c>
      <c r="F90" s="108" t="str">
        <f>IF($A90="","",IFERROR(INDEX('Pozisyon Envanteri'!$F$6:$F$105,MATCH($A90,'Pozisyon Envanteri'!$A$6:$A$105,0)),""))</f>
        <v/>
      </c>
      <c r="G90" s="108" t="str">
        <f>IF($A90="","",IFERROR(INDEX('Pozisyon Envanteri'!$L$6:$L$105,MATCH($A90,'Pozisyon Envanteri'!$A$6:$A$105,0)),""))</f>
        <v/>
      </c>
      <c r="H90" s="108" t="str">
        <f>IF($A90="","",IFERROR(INDEX('Pozisyon Envanteri'!$M$6:$M$105,MATCH($A90,'Pozisyon Envanteri'!$A$6:$A$105,0)),""))</f>
        <v/>
      </c>
      <c r="I90" s="108" t="str">
        <f>IF($A90="","",'Görev ve İş Yükü'!B90)</f>
        <v/>
      </c>
      <c r="J90" s="108" t="str">
        <f>IF($A90="","",'Görev ve İş Yükü'!C90)</f>
        <v/>
      </c>
      <c r="K90" s="108" t="str">
        <f>IF($A90="","",'Görev ve İş Yükü'!F90)</f>
        <v/>
      </c>
      <c r="L90" s="102" t="str">
        <f>IF($A90="","",'Görev ve İş Yükü'!I90)</f>
        <v/>
      </c>
      <c r="M90" s="108" t="str">
        <f>IF($A90="","",'Görev ve İş Yükü'!W90)</f>
        <v/>
      </c>
      <c r="N90" s="101" t="str">
        <f>IF($A90="","",'Görev ve İş Yükü'!Z90)</f>
        <v/>
      </c>
      <c r="O90" s="101" t="str">
        <f>IF($A90="","",'Görev ve İş Yükü'!AA90)</f>
        <v/>
      </c>
      <c r="P90" s="102" t="str">
        <f>IF($A90="","",'Görev ve İş Yükü'!AB90)</f>
        <v/>
      </c>
      <c r="Q90" s="103" t="str">
        <f>IF($A90="","",'Görev ve İş Yükü'!AC90)</f>
        <v/>
      </c>
      <c r="R90" s="108" t="str">
        <f>IF($A90="","",'Görev ve İş Yükü'!N90)</f>
        <v/>
      </c>
      <c r="S90" s="108" t="str">
        <f>IF($A90="","",'Görev ve İş Yükü'!R90)</f>
        <v/>
      </c>
      <c r="T90" s="108" t="str">
        <f>IF($A90="","",'Görev ve İş Yükü'!S90)</f>
        <v/>
      </c>
      <c r="U90" s="123" t="str">
        <f>IF($A90="","",IFERROR(INDEX('İş Değerleme &amp; Kademe'!$N$6:$N$105,MATCH($A90,'İş Değerleme &amp; Kademe'!$A$6:$A$105,0)),""))</f>
        <v/>
      </c>
      <c r="V90" s="108" t="str">
        <f>IF($A90="","",IFERROR(INDEX('İş Değerleme &amp; Kademe'!$O$6:$O$105,MATCH($A90,'İş Değerleme &amp; Kademe'!$A$6:$A$105,0)),""))</f>
        <v/>
      </c>
      <c r="W90" s="123" t="str">
        <f>IF($A90="","",IFERROR(INDEX('Yetenek &amp; Kariyer'!$O$6:$O$105,MATCH($A90,'Yetenek &amp; Kariyer'!$A$6:$A$105,0)),""))</f>
        <v/>
      </c>
      <c r="X90" s="108" t="str">
        <f>IF($A90="","",IFERROR(INDEX('Yetenek &amp; Kariyer'!$P$6:$P$105,MATCH($A90,'Yetenek &amp; Kariyer'!$A$6:$A$105,0)),""))</f>
        <v/>
      </c>
      <c r="Y90" s="108" t="str">
        <f>IF($A90="","",IFERROR(INDEX('Pozisyon Envanteri'!$Q$6:$Q$105,MATCH($A90,'Pozisyon Envanteri'!$A$6:$A$105,0)),""))</f>
        <v/>
      </c>
    </row>
    <row r="91" spans="1:25" x14ac:dyDescent="0.25">
      <c r="A91" s="108" t="str">
        <f>IF('Görev ve İş Yükü'!A91="","",'Görev ve İş Yükü'!A91)</f>
        <v/>
      </c>
      <c r="B91" s="108" t="str">
        <f>IF($A91="","",IFERROR(INDEX('Pozisyon Envanteri'!$B$6:$B$105,MATCH($A91,'Pozisyon Envanteri'!$A$6:$A$105,0)),""))</f>
        <v/>
      </c>
      <c r="C91" s="108" t="str">
        <f>IF($A91="","",IFERROR(INDEX('Pozisyon Envanteri'!$C$6:$C$105,MATCH($A91,'Pozisyon Envanteri'!$A$6:$A$105,0)),""))</f>
        <v/>
      </c>
      <c r="D91" s="108" t="str">
        <f>IF($A91="","",IFERROR(INDEX('Pozisyon Envanteri'!$D$6:$D$105,MATCH($A91,'Pozisyon Envanteri'!$A$6:$A$105,0)),""))</f>
        <v/>
      </c>
      <c r="E91" s="108" t="str">
        <f>IF($A91="","",IFERROR(INDEX('Pozisyon Envanteri'!$E$6:$E$105,MATCH($A91,'Pozisyon Envanteri'!$A$6:$A$105,0)),""))</f>
        <v/>
      </c>
      <c r="F91" s="108" t="str">
        <f>IF($A91="","",IFERROR(INDEX('Pozisyon Envanteri'!$F$6:$F$105,MATCH($A91,'Pozisyon Envanteri'!$A$6:$A$105,0)),""))</f>
        <v/>
      </c>
      <c r="G91" s="108" t="str">
        <f>IF($A91="","",IFERROR(INDEX('Pozisyon Envanteri'!$L$6:$L$105,MATCH($A91,'Pozisyon Envanteri'!$A$6:$A$105,0)),""))</f>
        <v/>
      </c>
      <c r="H91" s="108" t="str">
        <f>IF($A91="","",IFERROR(INDEX('Pozisyon Envanteri'!$M$6:$M$105,MATCH($A91,'Pozisyon Envanteri'!$A$6:$A$105,0)),""))</f>
        <v/>
      </c>
      <c r="I91" s="108" t="str">
        <f>IF($A91="","",'Görev ve İş Yükü'!B91)</f>
        <v/>
      </c>
      <c r="J91" s="108" t="str">
        <f>IF($A91="","",'Görev ve İş Yükü'!C91)</f>
        <v/>
      </c>
      <c r="K91" s="108" t="str">
        <f>IF($A91="","",'Görev ve İş Yükü'!F91)</f>
        <v/>
      </c>
      <c r="L91" s="102" t="str">
        <f>IF($A91="","",'Görev ve İş Yükü'!I91)</f>
        <v/>
      </c>
      <c r="M91" s="108" t="str">
        <f>IF($A91="","",'Görev ve İş Yükü'!W91)</f>
        <v/>
      </c>
      <c r="N91" s="101" t="str">
        <f>IF($A91="","",'Görev ve İş Yükü'!Z91)</f>
        <v/>
      </c>
      <c r="O91" s="101" t="str">
        <f>IF($A91="","",'Görev ve İş Yükü'!AA91)</f>
        <v/>
      </c>
      <c r="P91" s="102" t="str">
        <f>IF($A91="","",'Görev ve İş Yükü'!AB91)</f>
        <v/>
      </c>
      <c r="Q91" s="103" t="str">
        <f>IF($A91="","",'Görev ve İş Yükü'!AC91)</f>
        <v/>
      </c>
      <c r="R91" s="108" t="str">
        <f>IF($A91="","",'Görev ve İş Yükü'!N91)</f>
        <v/>
      </c>
      <c r="S91" s="108" t="str">
        <f>IF($A91="","",'Görev ve İş Yükü'!R91)</f>
        <v/>
      </c>
      <c r="T91" s="108" t="str">
        <f>IF($A91="","",'Görev ve İş Yükü'!S91)</f>
        <v/>
      </c>
      <c r="U91" s="123" t="str">
        <f>IF($A91="","",IFERROR(INDEX('İş Değerleme &amp; Kademe'!$N$6:$N$105,MATCH($A91,'İş Değerleme &amp; Kademe'!$A$6:$A$105,0)),""))</f>
        <v/>
      </c>
      <c r="V91" s="108" t="str">
        <f>IF($A91="","",IFERROR(INDEX('İş Değerleme &amp; Kademe'!$O$6:$O$105,MATCH($A91,'İş Değerleme &amp; Kademe'!$A$6:$A$105,0)),""))</f>
        <v/>
      </c>
      <c r="W91" s="123" t="str">
        <f>IF($A91="","",IFERROR(INDEX('Yetenek &amp; Kariyer'!$O$6:$O$105,MATCH($A91,'Yetenek &amp; Kariyer'!$A$6:$A$105,0)),""))</f>
        <v/>
      </c>
      <c r="X91" s="108" t="str">
        <f>IF($A91="","",IFERROR(INDEX('Yetenek &amp; Kariyer'!$P$6:$P$105,MATCH($A91,'Yetenek &amp; Kariyer'!$A$6:$A$105,0)),""))</f>
        <v/>
      </c>
      <c r="Y91" s="108" t="str">
        <f>IF($A91="","",IFERROR(INDEX('Pozisyon Envanteri'!$Q$6:$Q$105,MATCH($A91,'Pozisyon Envanteri'!$A$6:$A$105,0)),""))</f>
        <v/>
      </c>
    </row>
    <row r="92" spans="1:25" x14ac:dyDescent="0.25">
      <c r="A92" s="108" t="str">
        <f>IF('Görev ve İş Yükü'!A92="","",'Görev ve İş Yükü'!A92)</f>
        <v/>
      </c>
      <c r="B92" s="108" t="str">
        <f>IF($A92="","",IFERROR(INDEX('Pozisyon Envanteri'!$B$6:$B$105,MATCH($A92,'Pozisyon Envanteri'!$A$6:$A$105,0)),""))</f>
        <v/>
      </c>
      <c r="C92" s="108" t="str">
        <f>IF($A92="","",IFERROR(INDEX('Pozisyon Envanteri'!$C$6:$C$105,MATCH($A92,'Pozisyon Envanteri'!$A$6:$A$105,0)),""))</f>
        <v/>
      </c>
      <c r="D92" s="108" t="str">
        <f>IF($A92="","",IFERROR(INDEX('Pozisyon Envanteri'!$D$6:$D$105,MATCH($A92,'Pozisyon Envanteri'!$A$6:$A$105,0)),""))</f>
        <v/>
      </c>
      <c r="E92" s="108" t="str">
        <f>IF($A92="","",IFERROR(INDEX('Pozisyon Envanteri'!$E$6:$E$105,MATCH($A92,'Pozisyon Envanteri'!$A$6:$A$105,0)),""))</f>
        <v/>
      </c>
      <c r="F92" s="108" t="str">
        <f>IF($A92="","",IFERROR(INDEX('Pozisyon Envanteri'!$F$6:$F$105,MATCH($A92,'Pozisyon Envanteri'!$A$6:$A$105,0)),""))</f>
        <v/>
      </c>
      <c r="G92" s="108" t="str">
        <f>IF($A92="","",IFERROR(INDEX('Pozisyon Envanteri'!$L$6:$L$105,MATCH($A92,'Pozisyon Envanteri'!$A$6:$A$105,0)),""))</f>
        <v/>
      </c>
      <c r="H92" s="108" t="str">
        <f>IF($A92="","",IFERROR(INDEX('Pozisyon Envanteri'!$M$6:$M$105,MATCH($A92,'Pozisyon Envanteri'!$A$6:$A$105,0)),""))</f>
        <v/>
      </c>
      <c r="I92" s="108" t="str">
        <f>IF($A92="","",'Görev ve İş Yükü'!B92)</f>
        <v/>
      </c>
      <c r="J92" s="108" t="str">
        <f>IF($A92="","",'Görev ve İş Yükü'!C92)</f>
        <v/>
      </c>
      <c r="K92" s="108" t="str">
        <f>IF($A92="","",'Görev ve İş Yükü'!F92)</f>
        <v/>
      </c>
      <c r="L92" s="102" t="str">
        <f>IF($A92="","",'Görev ve İş Yükü'!I92)</f>
        <v/>
      </c>
      <c r="M92" s="108" t="str">
        <f>IF($A92="","",'Görev ve İş Yükü'!W92)</f>
        <v/>
      </c>
      <c r="N92" s="101" t="str">
        <f>IF($A92="","",'Görev ve İş Yükü'!Z92)</f>
        <v/>
      </c>
      <c r="O92" s="101" t="str">
        <f>IF($A92="","",'Görev ve İş Yükü'!AA92)</f>
        <v/>
      </c>
      <c r="P92" s="102" t="str">
        <f>IF($A92="","",'Görev ve İş Yükü'!AB92)</f>
        <v/>
      </c>
      <c r="Q92" s="103" t="str">
        <f>IF($A92="","",'Görev ve İş Yükü'!AC92)</f>
        <v/>
      </c>
      <c r="R92" s="108" t="str">
        <f>IF($A92="","",'Görev ve İş Yükü'!N92)</f>
        <v/>
      </c>
      <c r="S92" s="108" t="str">
        <f>IF($A92="","",'Görev ve İş Yükü'!R92)</f>
        <v/>
      </c>
      <c r="T92" s="108" t="str">
        <f>IF($A92="","",'Görev ve İş Yükü'!S92)</f>
        <v/>
      </c>
      <c r="U92" s="123" t="str">
        <f>IF($A92="","",IFERROR(INDEX('İş Değerleme &amp; Kademe'!$N$6:$N$105,MATCH($A92,'İş Değerleme &amp; Kademe'!$A$6:$A$105,0)),""))</f>
        <v/>
      </c>
      <c r="V92" s="108" t="str">
        <f>IF($A92="","",IFERROR(INDEX('İş Değerleme &amp; Kademe'!$O$6:$O$105,MATCH($A92,'İş Değerleme &amp; Kademe'!$A$6:$A$105,0)),""))</f>
        <v/>
      </c>
      <c r="W92" s="123" t="str">
        <f>IF($A92="","",IFERROR(INDEX('Yetenek &amp; Kariyer'!$O$6:$O$105,MATCH($A92,'Yetenek &amp; Kariyer'!$A$6:$A$105,0)),""))</f>
        <v/>
      </c>
      <c r="X92" s="108" t="str">
        <f>IF($A92="","",IFERROR(INDEX('Yetenek &amp; Kariyer'!$P$6:$P$105,MATCH($A92,'Yetenek &amp; Kariyer'!$A$6:$A$105,0)),""))</f>
        <v/>
      </c>
      <c r="Y92" s="108" t="str">
        <f>IF($A92="","",IFERROR(INDEX('Pozisyon Envanteri'!$Q$6:$Q$105,MATCH($A92,'Pozisyon Envanteri'!$A$6:$A$105,0)),""))</f>
        <v/>
      </c>
    </row>
    <row r="93" spans="1:25" x14ac:dyDescent="0.25">
      <c r="A93" s="108" t="str">
        <f>IF('Görev ve İş Yükü'!A93="","",'Görev ve İş Yükü'!A93)</f>
        <v/>
      </c>
      <c r="B93" s="108" t="str">
        <f>IF($A93="","",IFERROR(INDEX('Pozisyon Envanteri'!$B$6:$B$105,MATCH($A93,'Pozisyon Envanteri'!$A$6:$A$105,0)),""))</f>
        <v/>
      </c>
      <c r="C93" s="108" t="str">
        <f>IF($A93="","",IFERROR(INDEX('Pozisyon Envanteri'!$C$6:$C$105,MATCH($A93,'Pozisyon Envanteri'!$A$6:$A$105,0)),""))</f>
        <v/>
      </c>
      <c r="D93" s="108" t="str">
        <f>IF($A93="","",IFERROR(INDEX('Pozisyon Envanteri'!$D$6:$D$105,MATCH($A93,'Pozisyon Envanteri'!$A$6:$A$105,0)),""))</f>
        <v/>
      </c>
      <c r="E93" s="108" t="str">
        <f>IF($A93="","",IFERROR(INDEX('Pozisyon Envanteri'!$E$6:$E$105,MATCH($A93,'Pozisyon Envanteri'!$A$6:$A$105,0)),""))</f>
        <v/>
      </c>
      <c r="F93" s="108" t="str">
        <f>IF($A93="","",IFERROR(INDEX('Pozisyon Envanteri'!$F$6:$F$105,MATCH($A93,'Pozisyon Envanteri'!$A$6:$A$105,0)),""))</f>
        <v/>
      </c>
      <c r="G93" s="108" t="str">
        <f>IF($A93="","",IFERROR(INDEX('Pozisyon Envanteri'!$L$6:$L$105,MATCH($A93,'Pozisyon Envanteri'!$A$6:$A$105,0)),""))</f>
        <v/>
      </c>
      <c r="H93" s="108" t="str">
        <f>IF($A93="","",IFERROR(INDEX('Pozisyon Envanteri'!$M$6:$M$105,MATCH($A93,'Pozisyon Envanteri'!$A$6:$A$105,0)),""))</f>
        <v/>
      </c>
      <c r="I93" s="108" t="str">
        <f>IF($A93="","",'Görev ve İş Yükü'!B93)</f>
        <v/>
      </c>
      <c r="J93" s="108" t="str">
        <f>IF($A93="","",'Görev ve İş Yükü'!C93)</f>
        <v/>
      </c>
      <c r="K93" s="108" t="str">
        <f>IF($A93="","",'Görev ve İş Yükü'!F93)</f>
        <v/>
      </c>
      <c r="L93" s="102" t="str">
        <f>IF($A93="","",'Görev ve İş Yükü'!I93)</f>
        <v/>
      </c>
      <c r="M93" s="108" t="str">
        <f>IF($A93="","",'Görev ve İş Yükü'!W93)</f>
        <v/>
      </c>
      <c r="N93" s="101" t="str">
        <f>IF($A93="","",'Görev ve İş Yükü'!Z93)</f>
        <v/>
      </c>
      <c r="O93" s="101" t="str">
        <f>IF($A93="","",'Görev ve İş Yükü'!AA93)</f>
        <v/>
      </c>
      <c r="P93" s="102" t="str">
        <f>IF($A93="","",'Görev ve İş Yükü'!AB93)</f>
        <v/>
      </c>
      <c r="Q93" s="103" t="str">
        <f>IF($A93="","",'Görev ve İş Yükü'!AC93)</f>
        <v/>
      </c>
      <c r="R93" s="108" t="str">
        <f>IF($A93="","",'Görev ve İş Yükü'!N93)</f>
        <v/>
      </c>
      <c r="S93" s="108" t="str">
        <f>IF($A93="","",'Görev ve İş Yükü'!R93)</f>
        <v/>
      </c>
      <c r="T93" s="108" t="str">
        <f>IF($A93="","",'Görev ve İş Yükü'!S93)</f>
        <v/>
      </c>
      <c r="U93" s="123" t="str">
        <f>IF($A93="","",IFERROR(INDEX('İş Değerleme &amp; Kademe'!$N$6:$N$105,MATCH($A93,'İş Değerleme &amp; Kademe'!$A$6:$A$105,0)),""))</f>
        <v/>
      </c>
      <c r="V93" s="108" t="str">
        <f>IF($A93="","",IFERROR(INDEX('İş Değerleme &amp; Kademe'!$O$6:$O$105,MATCH($A93,'İş Değerleme &amp; Kademe'!$A$6:$A$105,0)),""))</f>
        <v/>
      </c>
      <c r="W93" s="123" t="str">
        <f>IF($A93="","",IFERROR(INDEX('Yetenek &amp; Kariyer'!$O$6:$O$105,MATCH($A93,'Yetenek &amp; Kariyer'!$A$6:$A$105,0)),""))</f>
        <v/>
      </c>
      <c r="X93" s="108" t="str">
        <f>IF($A93="","",IFERROR(INDEX('Yetenek &amp; Kariyer'!$P$6:$P$105,MATCH($A93,'Yetenek &amp; Kariyer'!$A$6:$A$105,0)),""))</f>
        <v/>
      </c>
      <c r="Y93" s="108" t="str">
        <f>IF($A93="","",IFERROR(INDEX('Pozisyon Envanteri'!$Q$6:$Q$105,MATCH($A93,'Pozisyon Envanteri'!$A$6:$A$105,0)),""))</f>
        <v/>
      </c>
    </row>
    <row r="94" spans="1:25" x14ac:dyDescent="0.25">
      <c r="A94" s="108" t="str">
        <f>IF('Görev ve İş Yükü'!A94="","",'Görev ve İş Yükü'!A94)</f>
        <v/>
      </c>
      <c r="B94" s="108" t="str">
        <f>IF($A94="","",IFERROR(INDEX('Pozisyon Envanteri'!$B$6:$B$105,MATCH($A94,'Pozisyon Envanteri'!$A$6:$A$105,0)),""))</f>
        <v/>
      </c>
      <c r="C94" s="108" t="str">
        <f>IF($A94="","",IFERROR(INDEX('Pozisyon Envanteri'!$C$6:$C$105,MATCH($A94,'Pozisyon Envanteri'!$A$6:$A$105,0)),""))</f>
        <v/>
      </c>
      <c r="D94" s="108" t="str">
        <f>IF($A94="","",IFERROR(INDEX('Pozisyon Envanteri'!$D$6:$D$105,MATCH($A94,'Pozisyon Envanteri'!$A$6:$A$105,0)),""))</f>
        <v/>
      </c>
      <c r="E94" s="108" t="str">
        <f>IF($A94="","",IFERROR(INDEX('Pozisyon Envanteri'!$E$6:$E$105,MATCH($A94,'Pozisyon Envanteri'!$A$6:$A$105,0)),""))</f>
        <v/>
      </c>
      <c r="F94" s="108" t="str">
        <f>IF($A94="","",IFERROR(INDEX('Pozisyon Envanteri'!$F$6:$F$105,MATCH($A94,'Pozisyon Envanteri'!$A$6:$A$105,0)),""))</f>
        <v/>
      </c>
      <c r="G94" s="108" t="str">
        <f>IF($A94="","",IFERROR(INDEX('Pozisyon Envanteri'!$L$6:$L$105,MATCH($A94,'Pozisyon Envanteri'!$A$6:$A$105,0)),""))</f>
        <v/>
      </c>
      <c r="H94" s="108" t="str">
        <f>IF($A94="","",IFERROR(INDEX('Pozisyon Envanteri'!$M$6:$M$105,MATCH($A94,'Pozisyon Envanteri'!$A$6:$A$105,0)),""))</f>
        <v/>
      </c>
      <c r="I94" s="108" t="str">
        <f>IF($A94="","",'Görev ve İş Yükü'!B94)</f>
        <v/>
      </c>
      <c r="J94" s="108" t="str">
        <f>IF($A94="","",'Görev ve İş Yükü'!C94)</f>
        <v/>
      </c>
      <c r="K94" s="108" t="str">
        <f>IF($A94="","",'Görev ve İş Yükü'!F94)</f>
        <v/>
      </c>
      <c r="L94" s="102" t="str">
        <f>IF($A94="","",'Görev ve İş Yükü'!I94)</f>
        <v/>
      </c>
      <c r="M94" s="108" t="str">
        <f>IF($A94="","",'Görev ve İş Yükü'!W94)</f>
        <v/>
      </c>
      <c r="N94" s="101" t="str">
        <f>IF($A94="","",'Görev ve İş Yükü'!Z94)</f>
        <v/>
      </c>
      <c r="O94" s="101" t="str">
        <f>IF($A94="","",'Görev ve İş Yükü'!AA94)</f>
        <v/>
      </c>
      <c r="P94" s="102" t="str">
        <f>IF($A94="","",'Görev ve İş Yükü'!AB94)</f>
        <v/>
      </c>
      <c r="Q94" s="103" t="str">
        <f>IF($A94="","",'Görev ve İş Yükü'!AC94)</f>
        <v/>
      </c>
      <c r="R94" s="108" t="str">
        <f>IF($A94="","",'Görev ve İş Yükü'!N94)</f>
        <v/>
      </c>
      <c r="S94" s="108" t="str">
        <f>IF($A94="","",'Görev ve İş Yükü'!R94)</f>
        <v/>
      </c>
      <c r="T94" s="108" t="str">
        <f>IF($A94="","",'Görev ve İş Yükü'!S94)</f>
        <v/>
      </c>
      <c r="U94" s="123" t="str">
        <f>IF($A94="","",IFERROR(INDEX('İş Değerleme &amp; Kademe'!$N$6:$N$105,MATCH($A94,'İş Değerleme &amp; Kademe'!$A$6:$A$105,0)),""))</f>
        <v/>
      </c>
      <c r="V94" s="108" t="str">
        <f>IF($A94="","",IFERROR(INDEX('İş Değerleme &amp; Kademe'!$O$6:$O$105,MATCH($A94,'İş Değerleme &amp; Kademe'!$A$6:$A$105,0)),""))</f>
        <v/>
      </c>
      <c r="W94" s="123" t="str">
        <f>IF($A94="","",IFERROR(INDEX('Yetenek &amp; Kariyer'!$O$6:$O$105,MATCH($A94,'Yetenek &amp; Kariyer'!$A$6:$A$105,0)),""))</f>
        <v/>
      </c>
      <c r="X94" s="108" t="str">
        <f>IF($A94="","",IFERROR(INDEX('Yetenek &amp; Kariyer'!$P$6:$P$105,MATCH($A94,'Yetenek &amp; Kariyer'!$A$6:$A$105,0)),""))</f>
        <v/>
      </c>
      <c r="Y94" s="108" t="str">
        <f>IF($A94="","",IFERROR(INDEX('Pozisyon Envanteri'!$Q$6:$Q$105,MATCH($A94,'Pozisyon Envanteri'!$A$6:$A$105,0)),""))</f>
        <v/>
      </c>
    </row>
    <row r="95" spans="1:25" x14ac:dyDescent="0.25">
      <c r="A95" s="108" t="str">
        <f>IF('Görev ve İş Yükü'!A95="","",'Görev ve İş Yükü'!A95)</f>
        <v/>
      </c>
      <c r="B95" s="108" t="str">
        <f>IF($A95="","",IFERROR(INDEX('Pozisyon Envanteri'!$B$6:$B$105,MATCH($A95,'Pozisyon Envanteri'!$A$6:$A$105,0)),""))</f>
        <v/>
      </c>
      <c r="C95" s="108" t="str">
        <f>IF($A95="","",IFERROR(INDEX('Pozisyon Envanteri'!$C$6:$C$105,MATCH($A95,'Pozisyon Envanteri'!$A$6:$A$105,0)),""))</f>
        <v/>
      </c>
      <c r="D95" s="108" t="str">
        <f>IF($A95="","",IFERROR(INDEX('Pozisyon Envanteri'!$D$6:$D$105,MATCH($A95,'Pozisyon Envanteri'!$A$6:$A$105,0)),""))</f>
        <v/>
      </c>
      <c r="E95" s="108" t="str">
        <f>IF($A95="","",IFERROR(INDEX('Pozisyon Envanteri'!$E$6:$E$105,MATCH($A95,'Pozisyon Envanteri'!$A$6:$A$105,0)),""))</f>
        <v/>
      </c>
      <c r="F95" s="108" t="str">
        <f>IF($A95="","",IFERROR(INDEX('Pozisyon Envanteri'!$F$6:$F$105,MATCH($A95,'Pozisyon Envanteri'!$A$6:$A$105,0)),""))</f>
        <v/>
      </c>
      <c r="G95" s="108" t="str">
        <f>IF($A95="","",IFERROR(INDEX('Pozisyon Envanteri'!$L$6:$L$105,MATCH($A95,'Pozisyon Envanteri'!$A$6:$A$105,0)),""))</f>
        <v/>
      </c>
      <c r="H95" s="108" t="str">
        <f>IF($A95="","",IFERROR(INDEX('Pozisyon Envanteri'!$M$6:$M$105,MATCH($A95,'Pozisyon Envanteri'!$A$6:$A$105,0)),""))</f>
        <v/>
      </c>
      <c r="I95" s="108" t="str">
        <f>IF($A95="","",'Görev ve İş Yükü'!B95)</f>
        <v/>
      </c>
      <c r="J95" s="108" t="str">
        <f>IF($A95="","",'Görev ve İş Yükü'!C95)</f>
        <v/>
      </c>
      <c r="K95" s="108" t="str">
        <f>IF($A95="","",'Görev ve İş Yükü'!F95)</f>
        <v/>
      </c>
      <c r="L95" s="102" t="str">
        <f>IF($A95="","",'Görev ve İş Yükü'!I95)</f>
        <v/>
      </c>
      <c r="M95" s="108" t="str">
        <f>IF($A95="","",'Görev ve İş Yükü'!W95)</f>
        <v/>
      </c>
      <c r="N95" s="101" t="str">
        <f>IF($A95="","",'Görev ve İş Yükü'!Z95)</f>
        <v/>
      </c>
      <c r="O95" s="101" t="str">
        <f>IF($A95="","",'Görev ve İş Yükü'!AA95)</f>
        <v/>
      </c>
      <c r="P95" s="102" t="str">
        <f>IF($A95="","",'Görev ve İş Yükü'!AB95)</f>
        <v/>
      </c>
      <c r="Q95" s="103" t="str">
        <f>IF($A95="","",'Görev ve İş Yükü'!AC95)</f>
        <v/>
      </c>
      <c r="R95" s="108" t="str">
        <f>IF($A95="","",'Görev ve İş Yükü'!N95)</f>
        <v/>
      </c>
      <c r="S95" s="108" t="str">
        <f>IF($A95="","",'Görev ve İş Yükü'!R95)</f>
        <v/>
      </c>
      <c r="T95" s="108" t="str">
        <f>IF($A95="","",'Görev ve İş Yükü'!S95)</f>
        <v/>
      </c>
      <c r="U95" s="123" t="str">
        <f>IF($A95="","",IFERROR(INDEX('İş Değerleme &amp; Kademe'!$N$6:$N$105,MATCH($A95,'İş Değerleme &amp; Kademe'!$A$6:$A$105,0)),""))</f>
        <v/>
      </c>
      <c r="V95" s="108" t="str">
        <f>IF($A95="","",IFERROR(INDEX('İş Değerleme &amp; Kademe'!$O$6:$O$105,MATCH($A95,'İş Değerleme &amp; Kademe'!$A$6:$A$105,0)),""))</f>
        <v/>
      </c>
      <c r="W95" s="123" t="str">
        <f>IF($A95="","",IFERROR(INDEX('Yetenek &amp; Kariyer'!$O$6:$O$105,MATCH($A95,'Yetenek &amp; Kariyer'!$A$6:$A$105,0)),""))</f>
        <v/>
      </c>
      <c r="X95" s="108" t="str">
        <f>IF($A95="","",IFERROR(INDEX('Yetenek &amp; Kariyer'!$P$6:$P$105,MATCH($A95,'Yetenek &amp; Kariyer'!$A$6:$A$105,0)),""))</f>
        <v/>
      </c>
      <c r="Y95" s="108" t="str">
        <f>IF($A95="","",IFERROR(INDEX('Pozisyon Envanteri'!$Q$6:$Q$105,MATCH($A95,'Pozisyon Envanteri'!$A$6:$A$105,0)),""))</f>
        <v/>
      </c>
    </row>
    <row r="96" spans="1:25" x14ac:dyDescent="0.25">
      <c r="A96" s="108" t="str">
        <f>IF('Görev ve İş Yükü'!A96="","",'Görev ve İş Yükü'!A96)</f>
        <v/>
      </c>
      <c r="B96" s="108" t="str">
        <f>IF($A96="","",IFERROR(INDEX('Pozisyon Envanteri'!$B$6:$B$105,MATCH($A96,'Pozisyon Envanteri'!$A$6:$A$105,0)),""))</f>
        <v/>
      </c>
      <c r="C96" s="108" t="str">
        <f>IF($A96="","",IFERROR(INDEX('Pozisyon Envanteri'!$C$6:$C$105,MATCH($A96,'Pozisyon Envanteri'!$A$6:$A$105,0)),""))</f>
        <v/>
      </c>
      <c r="D96" s="108" t="str">
        <f>IF($A96="","",IFERROR(INDEX('Pozisyon Envanteri'!$D$6:$D$105,MATCH($A96,'Pozisyon Envanteri'!$A$6:$A$105,0)),""))</f>
        <v/>
      </c>
      <c r="E96" s="108" t="str">
        <f>IF($A96="","",IFERROR(INDEX('Pozisyon Envanteri'!$E$6:$E$105,MATCH($A96,'Pozisyon Envanteri'!$A$6:$A$105,0)),""))</f>
        <v/>
      </c>
      <c r="F96" s="108" t="str">
        <f>IF($A96="","",IFERROR(INDEX('Pozisyon Envanteri'!$F$6:$F$105,MATCH($A96,'Pozisyon Envanteri'!$A$6:$A$105,0)),""))</f>
        <v/>
      </c>
      <c r="G96" s="108" t="str">
        <f>IF($A96="","",IFERROR(INDEX('Pozisyon Envanteri'!$L$6:$L$105,MATCH($A96,'Pozisyon Envanteri'!$A$6:$A$105,0)),""))</f>
        <v/>
      </c>
      <c r="H96" s="108" t="str">
        <f>IF($A96="","",IFERROR(INDEX('Pozisyon Envanteri'!$M$6:$M$105,MATCH($A96,'Pozisyon Envanteri'!$A$6:$A$105,0)),""))</f>
        <v/>
      </c>
      <c r="I96" s="108" t="str">
        <f>IF($A96="","",'Görev ve İş Yükü'!B96)</f>
        <v/>
      </c>
      <c r="J96" s="108" t="str">
        <f>IF($A96="","",'Görev ve İş Yükü'!C96)</f>
        <v/>
      </c>
      <c r="K96" s="108" t="str">
        <f>IF($A96="","",'Görev ve İş Yükü'!F96)</f>
        <v/>
      </c>
      <c r="L96" s="102" t="str">
        <f>IF($A96="","",'Görev ve İş Yükü'!I96)</f>
        <v/>
      </c>
      <c r="M96" s="108" t="str">
        <f>IF($A96="","",'Görev ve İş Yükü'!W96)</f>
        <v/>
      </c>
      <c r="N96" s="101" t="str">
        <f>IF($A96="","",'Görev ve İş Yükü'!Z96)</f>
        <v/>
      </c>
      <c r="O96" s="101" t="str">
        <f>IF($A96="","",'Görev ve İş Yükü'!AA96)</f>
        <v/>
      </c>
      <c r="P96" s="102" t="str">
        <f>IF($A96="","",'Görev ve İş Yükü'!AB96)</f>
        <v/>
      </c>
      <c r="Q96" s="103" t="str">
        <f>IF($A96="","",'Görev ve İş Yükü'!AC96)</f>
        <v/>
      </c>
      <c r="R96" s="108" t="str">
        <f>IF($A96="","",'Görev ve İş Yükü'!N96)</f>
        <v/>
      </c>
      <c r="S96" s="108" t="str">
        <f>IF($A96="","",'Görev ve İş Yükü'!R96)</f>
        <v/>
      </c>
      <c r="T96" s="108" t="str">
        <f>IF($A96="","",'Görev ve İş Yükü'!S96)</f>
        <v/>
      </c>
      <c r="U96" s="123" t="str">
        <f>IF($A96="","",IFERROR(INDEX('İş Değerleme &amp; Kademe'!$N$6:$N$105,MATCH($A96,'İş Değerleme &amp; Kademe'!$A$6:$A$105,0)),""))</f>
        <v/>
      </c>
      <c r="V96" s="108" t="str">
        <f>IF($A96="","",IFERROR(INDEX('İş Değerleme &amp; Kademe'!$O$6:$O$105,MATCH($A96,'İş Değerleme &amp; Kademe'!$A$6:$A$105,0)),""))</f>
        <v/>
      </c>
      <c r="W96" s="123" t="str">
        <f>IF($A96="","",IFERROR(INDEX('Yetenek &amp; Kariyer'!$O$6:$O$105,MATCH($A96,'Yetenek &amp; Kariyer'!$A$6:$A$105,0)),""))</f>
        <v/>
      </c>
      <c r="X96" s="108" t="str">
        <f>IF($A96="","",IFERROR(INDEX('Yetenek &amp; Kariyer'!$P$6:$P$105,MATCH($A96,'Yetenek &amp; Kariyer'!$A$6:$A$105,0)),""))</f>
        <v/>
      </c>
      <c r="Y96" s="108" t="str">
        <f>IF($A96="","",IFERROR(INDEX('Pozisyon Envanteri'!$Q$6:$Q$105,MATCH($A96,'Pozisyon Envanteri'!$A$6:$A$105,0)),""))</f>
        <v/>
      </c>
    </row>
    <row r="97" spans="1:25" x14ac:dyDescent="0.25">
      <c r="A97" s="108" t="str">
        <f>IF('Görev ve İş Yükü'!A97="","",'Görev ve İş Yükü'!A97)</f>
        <v/>
      </c>
      <c r="B97" s="108" t="str">
        <f>IF($A97="","",IFERROR(INDEX('Pozisyon Envanteri'!$B$6:$B$105,MATCH($A97,'Pozisyon Envanteri'!$A$6:$A$105,0)),""))</f>
        <v/>
      </c>
      <c r="C97" s="108" t="str">
        <f>IF($A97="","",IFERROR(INDEX('Pozisyon Envanteri'!$C$6:$C$105,MATCH($A97,'Pozisyon Envanteri'!$A$6:$A$105,0)),""))</f>
        <v/>
      </c>
      <c r="D97" s="108" t="str">
        <f>IF($A97="","",IFERROR(INDEX('Pozisyon Envanteri'!$D$6:$D$105,MATCH($A97,'Pozisyon Envanteri'!$A$6:$A$105,0)),""))</f>
        <v/>
      </c>
      <c r="E97" s="108" t="str">
        <f>IF($A97="","",IFERROR(INDEX('Pozisyon Envanteri'!$E$6:$E$105,MATCH($A97,'Pozisyon Envanteri'!$A$6:$A$105,0)),""))</f>
        <v/>
      </c>
      <c r="F97" s="108" t="str">
        <f>IF($A97="","",IFERROR(INDEX('Pozisyon Envanteri'!$F$6:$F$105,MATCH($A97,'Pozisyon Envanteri'!$A$6:$A$105,0)),""))</f>
        <v/>
      </c>
      <c r="G97" s="108" t="str">
        <f>IF($A97="","",IFERROR(INDEX('Pozisyon Envanteri'!$L$6:$L$105,MATCH($A97,'Pozisyon Envanteri'!$A$6:$A$105,0)),""))</f>
        <v/>
      </c>
      <c r="H97" s="108" t="str">
        <f>IF($A97="","",IFERROR(INDEX('Pozisyon Envanteri'!$M$6:$M$105,MATCH($A97,'Pozisyon Envanteri'!$A$6:$A$105,0)),""))</f>
        <v/>
      </c>
      <c r="I97" s="108" t="str">
        <f>IF($A97="","",'Görev ve İş Yükü'!B97)</f>
        <v/>
      </c>
      <c r="J97" s="108" t="str">
        <f>IF($A97="","",'Görev ve İş Yükü'!C97)</f>
        <v/>
      </c>
      <c r="K97" s="108" t="str">
        <f>IF($A97="","",'Görev ve İş Yükü'!F97)</f>
        <v/>
      </c>
      <c r="L97" s="102" t="str">
        <f>IF($A97="","",'Görev ve İş Yükü'!I97)</f>
        <v/>
      </c>
      <c r="M97" s="108" t="str">
        <f>IF($A97="","",'Görev ve İş Yükü'!W97)</f>
        <v/>
      </c>
      <c r="N97" s="101" t="str">
        <f>IF($A97="","",'Görev ve İş Yükü'!Z97)</f>
        <v/>
      </c>
      <c r="O97" s="101" t="str">
        <f>IF($A97="","",'Görev ve İş Yükü'!AA97)</f>
        <v/>
      </c>
      <c r="P97" s="102" t="str">
        <f>IF($A97="","",'Görev ve İş Yükü'!AB97)</f>
        <v/>
      </c>
      <c r="Q97" s="103" t="str">
        <f>IF($A97="","",'Görev ve İş Yükü'!AC97)</f>
        <v/>
      </c>
      <c r="R97" s="108" t="str">
        <f>IF($A97="","",'Görev ve İş Yükü'!N97)</f>
        <v/>
      </c>
      <c r="S97" s="108" t="str">
        <f>IF($A97="","",'Görev ve İş Yükü'!R97)</f>
        <v/>
      </c>
      <c r="T97" s="108" t="str">
        <f>IF($A97="","",'Görev ve İş Yükü'!S97)</f>
        <v/>
      </c>
      <c r="U97" s="123" t="str">
        <f>IF($A97="","",IFERROR(INDEX('İş Değerleme &amp; Kademe'!$N$6:$N$105,MATCH($A97,'İş Değerleme &amp; Kademe'!$A$6:$A$105,0)),""))</f>
        <v/>
      </c>
      <c r="V97" s="108" t="str">
        <f>IF($A97="","",IFERROR(INDEX('İş Değerleme &amp; Kademe'!$O$6:$O$105,MATCH($A97,'İş Değerleme &amp; Kademe'!$A$6:$A$105,0)),""))</f>
        <v/>
      </c>
      <c r="W97" s="123" t="str">
        <f>IF($A97="","",IFERROR(INDEX('Yetenek &amp; Kariyer'!$O$6:$O$105,MATCH($A97,'Yetenek &amp; Kariyer'!$A$6:$A$105,0)),""))</f>
        <v/>
      </c>
      <c r="X97" s="108" t="str">
        <f>IF($A97="","",IFERROR(INDEX('Yetenek &amp; Kariyer'!$P$6:$P$105,MATCH($A97,'Yetenek &amp; Kariyer'!$A$6:$A$105,0)),""))</f>
        <v/>
      </c>
      <c r="Y97" s="108" t="str">
        <f>IF($A97="","",IFERROR(INDEX('Pozisyon Envanteri'!$Q$6:$Q$105,MATCH($A97,'Pozisyon Envanteri'!$A$6:$A$105,0)),""))</f>
        <v/>
      </c>
    </row>
    <row r="98" spans="1:25" x14ac:dyDescent="0.25">
      <c r="A98" s="108" t="str">
        <f>IF('Görev ve İş Yükü'!A98="","",'Görev ve İş Yükü'!A98)</f>
        <v/>
      </c>
      <c r="B98" s="108" t="str">
        <f>IF($A98="","",IFERROR(INDEX('Pozisyon Envanteri'!$B$6:$B$105,MATCH($A98,'Pozisyon Envanteri'!$A$6:$A$105,0)),""))</f>
        <v/>
      </c>
      <c r="C98" s="108" t="str">
        <f>IF($A98="","",IFERROR(INDEX('Pozisyon Envanteri'!$C$6:$C$105,MATCH($A98,'Pozisyon Envanteri'!$A$6:$A$105,0)),""))</f>
        <v/>
      </c>
      <c r="D98" s="108" t="str">
        <f>IF($A98="","",IFERROR(INDEX('Pozisyon Envanteri'!$D$6:$D$105,MATCH($A98,'Pozisyon Envanteri'!$A$6:$A$105,0)),""))</f>
        <v/>
      </c>
      <c r="E98" s="108" t="str">
        <f>IF($A98="","",IFERROR(INDEX('Pozisyon Envanteri'!$E$6:$E$105,MATCH($A98,'Pozisyon Envanteri'!$A$6:$A$105,0)),""))</f>
        <v/>
      </c>
      <c r="F98" s="108" t="str">
        <f>IF($A98="","",IFERROR(INDEX('Pozisyon Envanteri'!$F$6:$F$105,MATCH($A98,'Pozisyon Envanteri'!$A$6:$A$105,0)),""))</f>
        <v/>
      </c>
      <c r="G98" s="108" t="str">
        <f>IF($A98="","",IFERROR(INDEX('Pozisyon Envanteri'!$L$6:$L$105,MATCH($A98,'Pozisyon Envanteri'!$A$6:$A$105,0)),""))</f>
        <v/>
      </c>
      <c r="H98" s="108" t="str">
        <f>IF($A98="","",IFERROR(INDEX('Pozisyon Envanteri'!$M$6:$M$105,MATCH($A98,'Pozisyon Envanteri'!$A$6:$A$105,0)),""))</f>
        <v/>
      </c>
      <c r="I98" s="108" t="str">
        <f>IF($A98="","",'Görev ve İş Yükü'!B98)</f>
        <v/>
      </c>
      <c r="J98" s="108" t="str">
        <f>IF($A98="","",'Görev ve İş Yükü'!C98)</f>
        <v/>
      </c>
      <c r="K98" s="108" t="str">
        <f>IF($A98="","",'Görev ve İş Yükü'!F98)</f>
        <v/>
      </c>
      <c r="L98" s="102" t="str">
        <f>IF($A98="","",'Görev ve İş Yükü'!I98)</f>
        <v/>
      </c>
      <c r="M98" s="108" t="str">
        <f>IF($A98="","",'Görev ve İş Yükü'!W98)</f>
        <v/>
      </c>
      <c r="N98" s="101" t="str">
        <f>IF($A98="","",'Görev ve İş Yükü'!Z98)</f>
        <v/>
      </c>
      <c r="O98" s="101" t="str">
        <f>IF($A98="","",'Görev ve İş Yükü'!AA98)</f>
        <v/>
      </c>
      <c r="P98" s="102" t="str">
        <f>IF($A98="","",'Görev ve İş Yükü'!AB98)</f>
        <v/>
      </c>
      <c r="Q98" s="103" t="str">
        <f>IF($A98="","",'Görev ve İş Yükü'!AC98)</f>
        <v/>
      </c>
      <c r="R98" s="108" t="str">
        <f>IF($A98="","",'Görev ve İş Yükü'!N98)</f>
        <v/>
      </c>
      <c r="S98" s="108" t="str">
        <f>IF($A98="","",'Görev ve İş Yükü'!R98)</f>
        <v/>
      </c>
      <c r="T98" s="108" t="str">
        <f>IF($A98="","",'Görev ve İş Yükü'!S98)</f>
        <v/>
      </c>
      <c r="U98" s="123" t="str">
        <f>IF($A98="","",IFERROR(INDEX('İş Değerleme &amp; Kademe'!$N$6:$N$105,MATCH($A98,'İş Değerleme &amp; Kademe'!$A$6:$A$105,0)),""))</f>
        <v/>
      </c>
      <c r="V98" s="108" t="str">
        <f>IF($A98="","",IFERROR(INDEX('İş Değerleme &amp; Kademe'!$O$6:$O$105,MATCH($A98,'İş Değerleme &amp; Kademe'!$A$6:$A$105,0)),""))</f>
        <v/>
      </c>
      <c r="W98" s="123" t="str">
        <f>IF($A98="","",IFERROR(INDEX('Yetenek &amp; Kariyer'!$O$6:$O$105,MATCH($A98,'Yetenek &amp; Kariyer'!$A$6:$A$105,0)),""))</f>
        <v/>
      </c>
      <c r="X98" s="108" t="str">
        <f>IF($A98="","",IFERROR(INDEX('Yetenek &amp; Kariyer'!$P$6:$P$105,MATCH($A98,'Yetenek &amp; Kariyer'!$A$6:$A$105,0)),""))</f>
        <v/>
      </c>
      <c r="Y98" s="108" t="str">
        <f>IF($A98="","",IFERROR(INDEX('Pozisyon Envanteri'!$Q$6:$Q$105,MATCH($A98,'Pozisyon Envanteri'!$A$6:$A$105,0)),""))</f>
        <v/>
      </c>
    </row>
    <row r="99" spans="1:25" x14ac:dyDescent="0.25">
      <c r="A99" s="108" t="str">
        <f>IF('Görev ve İş Yükü'!A99="","",'Görev ve İş Yükü'!A99)</f>
        <v/>
      </c>
      <c r="B99" s="108" t="str">
        <f>IF($A99="","",IFERROR(INDEX('Pozisyon Envanteri'!$B$6:$B$105,MATCH($A99,'Pozisyon Envanteri'!$A$6:$A$105,0)),""))</f>
        <v/>
      </c>
      <c r="C99" s="108" t="str">
        <f>IF($A99="","",IFERROR(INDEX('Pozisyon Envanteri'!$C$6:$C$105,MATCH($A99,'Pozisyon Envanteri'!$A$6:$A$105,0)),""))</f>
        <v/>
      </c>
      <c r="D99" s="108" t="str">
        <f>IF($A99="","",IFERROR(INDEX('Pozisyon Envanteri'!$D$6:$D$105,MATCH($A99,'Pozisyon Envanteri'!$A$6:$A$105,0)),""))</f>
        <v/>
      </c>
      <c r="E99" s="108" t="str">
        <f>IF($A99="","",IFERROR(INDEX('Pozisyon Envanteri'!$E$6:$E$105,MATCH($A99,'Pozisyon Envanteri'!$A$6:$A$105,0)),""))</f>
        <v/>
      </c>
      <c r="F99" s="108" t="str">
        <f>IF($A99="","",IFERROR(INDEX('Pozisyon Envanteri'!$F$6:$F$105,MATCH($A99,'Pozisyon Envanteri'!$A$6:$A$105,0)),""))</f>
        <v/>
      </c>
      <c r="G99" s="108" t="str">
        <f>IF($A99="","",IFERROR(INDEX('Pozisyon Envanteri'!$L$6:$L$105,MATCH($A99,'Pozisyon Envanteri'!$A$6:$A$105,0)),""))</f>
        <v/>
      </c>
      <c r="H99" s="108" t="str">
        <f>IF($A99="","",IFERROR(INDEX('Pozisyon Envanteri'!$M$6:$M$105,MATCH($A99,'Pozisyon Envanteri'!$A$6:$A$105,0)),""))</f>
        <v/>
      </c>
      <c r="I99" s="108" t="str">
        <f>IF($A99="","",'Görev ve İş Yükü'!B99)</f>
        <v/>
      </c>
      <c r="J99" s="108" t="str">
        <f>IF($A99="","",'Görev ve İş Yükü'!C99)</f>
        <v/>
      </c>
      <c r="K99" s="108" t="str">
        <f>IF($A99="","",'Görev ve İş Yükü'!F99)</f>
        <v/>
      </c>
      <c r="L99" s="102" t="str">
        <f>IF($A99="","",'Görev ve İş Yükü'!I99)</f>
        <v/>
      </c>
      <c r="M99" s="108" t="str">
        <f>IF($A99="","",'Görev ve İş Yükü'!W99)</f>
        <v/>
      </c>
      <c r="N99" s="101" t="str">
        <f>IF($A99="","",'Görev ve İş Yükü'!Z99)</f>
        <v/>
      </c>
      <c r="O99" s="101" t="str">
        <f>IF($A99="","",'Görev ve İş Yükü'!AA99)</f>
        <v/>
      </c>
      <c r="P99" s="102" t="str">
        <f>IF($A99="","",'Görev ve İş Yükü'!AB99)</f>
        <v/>
      </c>
      <c r="Q99" s="103" t="str">
        <f>IF($A99="","",'Görev ve İş Yükü'!AC99)</f>
        <v/>
      </c>
      <c r="R99" s="108" t="str">
        <f>IF($A99="","",'Görev ve İş Yükü'!N99)</f>
        <v/>
      </c>
      <c r="S99" s="108" t="str">
        <f>IF($A99="","",'Görev ve İş Yükü'!R99)</f>
        <v/>
      </c>
      <c r="T99" s="108" t="str">
        <f>IF($A99="","",'Görev ve İş Yükü'!S99)</f>
        <v/>
      </c>
      <c r="U99" s="123" t="str">
        <f>IF($A99="","",IFERROR(INDEX('İş Değerleme &amp; Kademe'!$N$6:$N$105,MATCH($A99,'İş Değerleme &amp; Kademe'!$A$6:$A$105,0)),""))</f>
        <v/>
      </c>
      <c r="V99" s="108" t="str">
        <f>IF($A99="","",IFERROR(INDEX('İş Değerleme &amp; Kademe'!$O$6:$O$105,MATCH($A99,'İş Değerleme &amp; Kademe'!$A$6:$A$105,0)),""))</f>
        <v/>
      </c>
      <c r="W99" s="123" t="str">
        <f>IF($A99="","",IFERROR(INDEX('Yetenek &amp; Kariyer'!$O$6:$O$105,MATCH($A99,'Yetenek &amp; Kariyer'!$A$6:$A$105,0)),""))</f>
        <v/>
      </c>
      <c r="X99" s="108" t="str">
        <f>IF($A99="","",IFERROR(INDEX('Yetenek &amp; Kariyer'!$P$6:$P$105,MATCH($A99,'Yetenek &amp; Kariyer'!$A$6:$A$105,0)),""))</f>
        <v/>
      </c>
      <c r="Y99" s="108" t="str">
        <f>IF($A99="","",IFERROR(INDEX('Pozisyon Envanteri'!$Q$6:$Q$105,MATCH($A99,'Pozisyon Envanteri'!$A$6:$A$105,0)),""))</f>
        <v/>
      </c>
    </row>
    <row r="100" spans="1:25" x14ac:dyDescent="0.25">
      <c r="A100" s="108" t="str">
        <f>IF('Görev ve İş Yükü'!A100="","",'Görev ve İş Yükü'!A100)</f>
        <v/>
      </c>
      <c r="B100" s="108" t="str">
        <f>IF($A100="","",IFERROR(INDEX('Pozisyon Envanteri'!$B$6:$B$105,MATCH($A100,'Pozisyon Envanteri'!$A$6:$A$105,0)),""))</f>
        <v/>
      </c>
      <c r="C100" s="108" t="str">
        <f>IF($A100="","",IFERROR(INDEX('Pozisyon Envanteri'!$C$6:$C$105,MATCH($A100,'Pozisyon Envanteri'!$A$6:$A$105,0)),""))</f>
        <v/>
      </c>
      <c r="D100" s="108" t="str">
        <f>IF($A100="","",IFERROR(INDEX('Pozisyon Envanteri'!$D$6:$D$105,MATCH($A100,'Pozisyon Envanteri'!$A$6:$A$105,0)),""))</f>
        <v/>
      </c>
      <c r="E100" s="108" t="str">
        <f>IF($A100="","",IFERROR(INDEX('Pozisyon Envanteri'!$E$6:$E$105,MATCH($A100,'Pozisyon Envanteri'!$A$6:$A$105,0)),""))</f>
        <v/>
      </c>
      <c r="F100" s="108" t="str">
        <f>IF($A100="","",IFERROR(INDEX('Pozisyon Envanteri'!$F$6:$F$105,MATCH($A100,'Pozisyon Envanteri'!$A$6:$A$105,0)),""))</f>
        <v/>
      </c>
      <c r="G100" s="108" t="str">
        <f>IF($A100="","",IFERROR(INDEX('Pozisyon Envanteri'!$L$6:$L$105,MATCH($A100,'Pozisyon Envanteri'!$A$6:$A$105,0)),""))</f>
        <v/>
      </c>
      <c r="H100" s="108" t="str">
        <f>IF($A100="","",IFERROR(INDEX('Pozisyon Envanteri'!$M$6:$M$105,MATCH($A100,'Pozisyon Envanteri'!$A$6:$A$105,0)),""))</f>
        <v/>
      </c>
      <c r="I100" s="108" t="str">
        <f>IF($A100="","",'Görev ve İş Yükü'!B100)</f>
        <v/>
      </c>
      <c r="J100" s="108" t="str">
        <f>IF($A100="","",'Görev ve İş Yükü'!C100)</f>
        <v/>
      </c>
      <c r="K100" s="108" t="str">
        <f>IF($A100="","",'Görev ve İş Yükü'!F100)</f>
        <v/>
      </c>
      <c r="L100" s="102" t="str">
        <f>IF($A100="","",'Görev ve İş Yükü'!I100)</f>
        <v/>
      </c>
      <c r="M100" s="108" t="str">
        <f>IF($A100="","",'Görev ve İş Yükü'!W100)</f>
        <v/>
      </c>
      <c r="N100" s="101" t="str">
        <f>IF($A100="","",'Görev ve İş Yükü'!Z100)</f>
        <v/>
      </c>
      <c r="O100" s="101" t="str">
        <f>IF($A100="","",'Görev ve İş Yükü'!AA100)</f>
        <v/>
      </c>
      <c r="P100" s="102" t="str">
        <f>IF($A100="","",'Görev ve İş Yükü'!AB100)</f>
        <v/>
      </c>
      <c r="Q100" s="103" t="str">
        <f>IF($A100="","",'Görev ve İş Yükü'!AC100)</f>
        <v/>
      </c>
      <c r="R100" s="108" t="str">
        <f>IF($A100="","",'Görev ve İş Yükü'!N100)</f>
        <v/>
      </c>
      <c r="S100" s="108" t="str">
        <f>IF($A100="","",'Görev ve İş Yükü'!R100)</f>
        <v/>
      </c>
      <c r="T100" s="108" t="str">
        <f>IF($A100="","",'Görev ve İş Yükü'!S100)</f>
        <v/>
      </c>
      <c r="U100" s="123" t="str">
        <f>IF($A100="","",IFERROR(INDEX('İş Değerleme &amp; Kademe'!$N$6:$N$105,MATCH($A100,'İş Değerleme &amp; Kademe'!$A$6:$A$105,0)),""))</f>
        <v/>
      </c>
      <c r="V100" s="108" t="str">
        <f>IF($A100="","",IFERROR(INDEX('İş Değerleme &amp; Kademe'!$O$6:$O$105,MATCH($A100,'İş Değerleme &amp; Kademe'!$A$6:$A$105,0)),""))</f>
        <v/>
      </c>
      <c r="W100" s="123" t="str">
        <f>IF($A100="","",IFERROR(INDEX('Yetenek &amp; Kariyer'!$O$6:$O$105,MATCH($A100,'Yetenek &amp; Kariyer'!$A$6:$A$105,0)),""))</f>
        <v/>
      </c>
      <c r="X100" s="108" t="str">
        <f>IF($A100="","",IFERROR(INDEX('Yetenek &amp; Kariyer'!$P$6:$P$105,MATCH($A100,'Yetenek &amp; Kariyer'!$A$6:$A$105,0)),""))</f>
        <v/>
      </c>
      <c r="Y100" s="108" t="str">
        <f>IF($A100="","",IFERROR(INDEX('Pozisyon Envanteri'!$Q$6:$Q$105,MATCH($A100,'Pozisyon Envanteri'!$A$6:$A$105,0)),""))</f>
        <v/>
      </c>
    </row>
    <row r="101" spans="1:25" x14ac:dyDescent="0.25">
      <c r="A101" s="108" t="str">
        <f>IF('Görev ve İş Yükü'!A101="","",'Görev ve İş Yükü'!A101)</f>
        <v/>
      </c>
      <c r="B101" s="108" t="str">
        <f>IF($A101="","",IFERROR(INDEX('Pozisyon Envanteri'!$B$6:$B$105,MATCH($A101,'Pozisyon Envanteri'!$A$6:$A$105,0)),""))</f>
        <v/>
      </c>
      <c r="C101" s="108" t="str">
        <f>IF($A101="","",IFERROR(INDEX('Pozisyon Envanteri'!$C$6:$C$105,MATCH($A101,'Pozisyon Envanteri'!$A$6:$A$105,0)),""))</f>
        <v/>
      </c>
      <c r="D101" s="108" t="str">
        <f>IF($A101="","",IFERROR(INDEX('Pozisyon Envanteri'!$D$6:$D$105,MATCH($A101,'Pozisyon Envanteri'!$A$6:$A$105,0)),""))</f>
        <v/>
      </c>
      <c r="E101" s="108" t="str">
        <f>IF($A101="","",IFERROR(INDEX('Pozisyon Envanteri'!$E$6:$E$105,MATCH($A101,'Pozisyon Envanteri'!$A$6:$A$105,0)),""))</f>
        <v/>
      </c>
      <c r="F101" s="108" t="str">
        <f>IF($A101="","",IFERROR(INDEX('Pozisyon Envanteri'!$F$6:$F$105,MATCH($A101,'Pozisyon Envanteri'!$A$6:$A$105,0)),""))</f>
        <v/>
      </c>
      <c r="G101" s="108" t="str">
        <f>IF($A101="","",IFERROR(INDEX('Pozisyon Envanteri'!$L$6:$L$105,MATCH($A101,'Pozisyon Envanteri'!$A$6:$A$105,0)),""))</f>
        <v/>
      </c>
      <c r="H101" s="108" t="str">
        <f>IF($A101="","",IFERROR(INDEX('Pozisyon Envanteri'!$M$6:$M$105,MATCH($A101,'Pozisyon Envanteri'!$A$6:$A$105,0)),""))</f>
        <v/>
      </c>
      <c r="I101" s="108" t="str">
        <f>IF($A101="","",'Görev ve İş Yükü'!B101)</f>
        <v/>
      </c>
      <c r="J101" s="108" t="str">
        <f>IF($A101="","",'Görev ve İş Yükü'!C101)</f>
        <v/>
      </c>
      <c r="K101" s="108" t="str">
        <f>IF($A101="","",'Görev ve İş Yükü'!F101)</f>
        <v/>
      </c>
      <c r="L101" s="102" t="str">
        <f>IF($A101="","",'Görev ve İş Yükü'!I101)</f>
        <v/>
      </c>
      <c r="M101" s="108" t="str">
        <f>IF($A101="","",'Görev ve İş Yükü'!W101)</f>
        <v/>
      </c>
      <c r="N101" s="101" t="str">
        <f>IF($A101="","",'Görev ve İş Yükü'!Z101)</f>
        <v/>
      </c>
      <c r="O101" s="101" t="str">
        <f>IF($A101="","",'Görev ve İş Yükü'!AA101)</f>
        <v/>
      </c>
      <c r="P101" s="102" t="str">
        <f>IF($A101="","",'Görev ve İş Yükü'!AB101)</f>
        <v/>
      </c>
      <c r="Q101" s="103" t="str">
        <f>IF($A101="","",'Görev ve İş Yükü'!AC101)</f>
        <v/>
      </c>
      <c r="R101" s="108" t="str">
        <f>IF($A101="","",'Görev ve İş Yükü'!N101)</f>
        <v/>
      </c>
      <c r="S101" s="108" t="str">
        <f>IF($A101="","",'Görev ve İş Yükü'!R101)</f>
        <v/>
      </c>
      <c r="T101" s="108" t="str">
        <f>IF($A101="","",'Görev ve İş Yükü'!S101)</f>
        <v/>
      </c>
      <c r="U101" s="123" t="str">
        <f>IF($A101="","",IFERROR(INDEX('İş Değerleme &amp; Kademe'!$N$6:$N$105,MATCH($A101,'İş Değerleme &amp; Kademe'!$A$6:$A$105,0)),""))</f>
        <v/>
      </c>
      <c r="V101" s="108" t="str">
        <f>IF($A101="","",IFERROR(INDEX('İş Değerleme &amp; Kademe'!$O$6:$O$105,MATCH($A101,'İş Değerleme &amp; Kademe'!$A$6:$A$105,0)),""))</f>
        <v/>
      </c>
      <c r="W101" s="123" t="str">
        <f>IF($A101="","",IFERROR(INDEX('Yetenek &amp; Kariyer'!$O$6:$O$105,MATCH($A101,'Yetenek &amp; Kariyer'!$A$6:$A$105,0)),""))</f>
        <v/>
      </c>
      <c r="X101" s="108" t="str">
        <f>IF($A101="","",IFERROR(INDEX('Yetenek &amp; Kariyer'!$P$6:$P$105,MATCH($A101,'Yetenek &amp; Kariyer'!$A$6:$A$105,0)),""))</f>
        <v/>
      </c>
      <c r="Y101" s="108" t="str">
        <f>IF($A101="","",IFERROR(INDEX('Pozisyon Envanteri'!$Q$6:$Q$105,MATCH($A101,'Pozisyon Envanteri'!$A$6:$A$105,0)),""))</f>
        <v/>
      </c>
    </row>
    <row r="102" spans="1:25" x14ac:dyDescent="0.25">
      <c r="A102" s="108" t="str">
        <f>IF('Görev ve İş Yükü'!A102="","",'Görev ve İş Yükü'!A102)</f>
        <v/>
      </c>
      <c r="B102" s="108" t="str">
        <f>IF($A102="","",IFERROR(INDEX('Pozisyon Envanteri'!$B$6:$B$105,MATCH($A102,'Pozisyon Envanteri'!$A$6:$A$105,0)),""))</f>
        <v/>
      </c>
      <c r="C102" s="108" t="str">
        <f>IF($A102="","",IFERROR(INDEX('Pozisyon Envanteri'!$C$6:$C$105,MATCH($A102,'Pozisyon Envanteri'!$A$6:$A$105,0)),""))</f>
        <v/>
      </c>
      <c r="D102" s="108" t="str">
        <f>IF($A102="","",IFERROR(INDEX('Pozisyon Envanteri'!$D$6:$D$105,MATCH($A102,'Pozisyon Envanteri'!$A$6:$A$105,0)),""))</f>
        <v/>
      </c>
      <c r="E102" s="108" t="str">
        <f>IF($A102="","",IFERROR(INDEX('Pozisyon Envanteri'!$E$6:$E$105,MATCH($A102,'Pozisyon Envanteri'!$A$6:$A$105,0)),""))</f>
        <v/>
      </c>
      <c r="F102" s="108" t="str">
        <f>IF($A102="","",IFERROR(INDEX('Pozisyon Envanteri'!$F$6:$F$105,MATCH($A102,'Pozisyon Envanteri'!$A$6:$A$105,0)),""))</f>
        <v/>
      </c>
      <c r="G102" s="108" t="str">
        <f>IF($A102="","",IFERROR(INDEX('Pozisyon Envanteri'!$L$6:$L$105,MATCH($A102,'Pozisyon Envanteri'!$A$6:$A$105,0)),""))</f>
        <v/>
      </c>
      <c r="H102" s="108" t="str">
        <f>IF($A102="","",IFERROR(INDEX('Pozisyon Envanteri'!$M$6:$M$105,MATCH($A102,'Pozisyon Envanteri'!$A$6:$A$105,0)),""))</f>
        <v/>
      </c>
      <c r="I102" s="108" t="str">
        <f>IF($A102="","",'Görev ve İş Yükü'!B102)</f>
        <v/>
      </c>
      <c r="J102" s="108" t="str">
        <f>IF($A102="","",'Görev ve İş Yükü'!C102)</f>
        <v/>
      </c>
      <c r="K102" s="108" t="str">
        <f>IF($A102="","",'Görev ve İş Yükü'!F102)</f>
        <v/>
      </c>
      <c r="L102" s="102" t="str">
        <f>IF($A102="","",'Görev ve İş Yükü'!I102)</f>
        <v/>
      </c>
      <c r="M102" s="108" t="str">
        <f>IF($A102="","",'Görev ve İş Yükü'!W102)</f>
        <v/>
      </c>
      <c r="N102" s="101" t="str">
        <f>IF($A102="","",'Görev ve İş Yükü'!Z102)</f>
        <v/>
      </c>
      <c r="O102" s="101" t="str">
        <f>IF($A102="","",'Görev ve İş Yükü'!AA102)</f>
        <v/>
      </c>
      <c r="P102" s="102" t="str">
        <f>IF($A102="","",'Görev ve İş Yükü'!AB102)</f>
        <v/>
      </c>
      <c r="Q102" s="103" t="str">
        <f>IF($A102="","",'Görev ve İş Yükü'!AC102)</f>
        <v/>
      </c>
      <c r="R102" s="108" t="str">
        <f>IF($A102="","",'Görev ve İş Yükü'!N102)</f>
        <v/>
      </c>
      <c r="S102" s="108" t="str">
        <f>IF($A102="","",'Görev ve İş Yükü'!R102)</f>
        <v/>
      </c>
      <c r="T102" s="108" t="str">
        <f>IF($A102="","",'Görev ve İş Yükü'!S102)</f>
        <v/>
      </c>
      <c r="U102" s="123" t="str">
        <f>IF($A102="","",IFERROR(INDEX('İş Değerleme &amp; Kademe'!$N$6:$N$105,MATCH($A102,'İş Değerleme &amp; Kademe'!$A$6:$A$105,0)),""))</f>
        <v/>
      </c>
      <c r="V102" s="108" t="str">
        <f>IF($A102="","",IFERROR(INDEX('İş Değerleme &amp; Kademe'!$O$6:$O$105,MATCH($A102,'İş Değerleme &amp; Kademe'!$A$6:$A$105,0)),""))</f>
        <v/>
      </c>
      <c r="W102" s="123" t="str">
        <f>IF($A102="","",IFERROR(INDEX('Yetenek &amp; Kariyer'!$O$6:$O$105,MATCH($A102,'Yetenek &amp; Kariyer'!$A$6:$A$105,0)),""))</f>
        <v/>
      </c>
      <c r="X102" s="108" t="str">
        <f>IF($A102="","",IFERROR(INDEX('Yetenek &amp; Kariyer'!$P$6:$P$105,MATCH($A102,'Yetenek &amp; Kariyer'!$A$6:$A$105,0)),""))</f>
        <v/>
      </c>
      <c r="Y102" s="108" t="str">
        <f>IF($A102="","",IFERROR(INDEX('Pozisyon Envanteri'!$Q$6:$Q$105,MATCH($A102,'Pozisyon Envanteri'!$A$6:$A$105,0)),""))</f>
        <v/>
      </c>
    </row>
    <row r="103" spans="1:25" x14ac:dyDescent="0.25">
      <c r="A103" s="108" t="str">
        <f>IF('Görev ve İş Yükü'!A103="","",'Görev ve İş Yükü'!A103)</f>
        <v/>
      </c>
      <c r="B103" s="108" t="str">
        <f>IF($A103="","",IFERROR(INDEX('Pozisyon Envanteri'!$B$6:$B$105,MATCH($A103,'Pozisyon Envanteri'!$A$6:$A$105,0)),""))</f>
        <v/>
      </c>
      <c r="C103" s="108" t="str">
        <f>IF($A103="","",IFERROR(INDEX('Pozisyon Envanteri'!$C$6:$C$105,MATCH($A103,'Pozisyon Envanteri'!$A$6:$A$105,0)),""))</f>
        <v/>
      </c>
      <c r="D103" s="108" t="str">
        <f>IF($A103="","",IFERROR(INDEX('Pozisyon Envanteri'!$D$6:$D$105,MATCH($A103,'Pozisyon Envanteri'!$A$6:$A$105,0)),""))</f>
        <v/>
      </c>
      <c r="E103" s="108" t="str">
        <f>IF($A103="","",IFERROR(INDEX('Pozisyon Envanteri'!$E$6:$E$105,MATCH($A103,'Pozisyon Envanteri'!$A$6:$A$105,0)),""))</f>
        <v/>
      </c>
      <c r="F103" s="108" t="str">
        <f>IF($A103="","",IFERROR(INDEX('Pozisyon Envanteri'!$F$6:$F$105,MATCH($A103,'Pozisyon Envanteri'!$A$6:$A$105,0)),""))</f>
        <v/>
      </c>
      <c r="G103" s="108" t="str">
        <f>IF($A103="","",IFERROR(INDEX('Pozisyon Envanteri'!$L$6:$L$105,MATCH($A103,'Pozisyon Envanteri'!$A$6:$A$105,0)),""))</f>
        <v/>
      </c>
      <c r="H103" s="108" t="str">
        <f>IF($A103="","",IFERROR(INDEX('Pozisyon Envanteri'!$M$6:$M$105,MATCH($A103,'Pozisyon Envanteri'!$A$6:$A$105,0)),""))</f>
        <v/>
      </c>
      <c r="I103" s="108" t="str">
        <f>IF($A103="","",'Görev ve İş Yükü'!B103)</f>
        <v/>
      </c>
      <c r="J103" s="108" t="str">
        <f>IF($A103="","",'Görev ve İş Yükü'!C103)</f>
        <v/>
      </c>
      <c r="K103" s="108" t="str">
        <f>IF($A103="","",'Görev ve İş Yükü'!F103)</f>
        <v/>
      </c>
      <c r="L103" s="102" t="str">
        <f>IF($A103="","",'Görev ve İş Yükü'!I103)</f>
        <v/>
      </c>
      <c r="M103" s="108" t="str">
        <f>IF($A103="","",'Görev ve İş Yükü'!W103)</f>
        <v/>
      </c>
      <c r="N103" s="101" t="str">
        <f>IF($A103="","",'Görev ve İş Yükü'!Z103)</f>
        <v/>
      </c>
      <c r="O103" s="101" t="str">
        <f>IF($A103="","",'Görev ve İş Yükü'!AA103)</f>
        <v/>
      </c>
      <c r="P103" s="102" t="str">
        <f>IF($A103="","",'Görev ve İş Yükü'!AB103)</f>
        <v/>
      </c>
      <c r="Q103" s="103" t="str">
        <f>IF($A103="","",'Görev ve İş Yükü'!AC103)</f>
        <v/>
      </c>
      <c r="R103" s="108" t="str">
        <f>IF($A103="","",'Görev ve İş Yükü'!N103)</f>
        <v/>
      </c>
      <c r="S103" s="108" t="str">
        <f>IF($A103="","",'Görev ve İş Yükü'!R103)</f>
        <v/>
      </c>
      <c r="T103" s="108" t="str">
        <f>IF($A103="","",'Görev ve İş Yükü'!S103)</f>
        <v/>
      </c>
      <c r="U103" s="123" t="str">
        <f>IF($A103="","",IFERROR(INDEX('İş Değerleme &amp; Kademe'!$N$6:$N$105,MATCH($A103,'İş Değerleme &amp; Kademe'!$A$6:$A$105,0)),""))</f>
        <v/>
      </c>
      <c r="V103" s="108" t="str">
        <f>IF($A103="","",IFERROR(INDEX('İş Değerleme &amp; Kademe'!$O$6:$O$105,MATCH($A103,'İş Değerleme &amp; Kademe'!$A$6:$A$105,0)),""))</f>
        <v/>
      </c>
      <c r="W103" s="123" t="str">
        <f>IF($A103="","",IFERROR(INDEX('Yetenek &amp; Kariyer'!$O$6:$O$105,MATCH($A103,'Yetenek &amp; Kariyer'!$A$6:$A$105,0)),""))</f>
        <v/>
      </c>
      <c r="X103" s="108" t="str">
        <f>IF($A103="","",IFERROR(INDEX('Yetenek &amp; Kariyer'!$P$6:$P$105,MATCH($A103,'Yetenek &amp; Kariyer'!$A$6:$A$105,0)),""))</f>
        <v/>
      </c>
      <c r="Y103" s="108" t="str">
        <f>IF($A103="","",IFERROR(INDEX('Pozisyon Envanteri'!$Q$6:$Q$105,MATCH($A103,'Pozisyon Envanteri'!$A$6:$A$105,0)),""))</f>
        <v/>
      </c>
    </row>
    <row r="104" spans="1:25" x14ac:dyDescent="0.25">
      <c r="A104" s="108" t="str">
        <f>IF('Görev ve İş Yükü'!A104="","",'Görev ve İş Yükü'!A104)</f>
        <v/>
      </c>
      <c r="B104" s="108" t="str">
        <f>IF($A104="","",IFERROR(INDEX('Pozisyon Envanteri'!$B$6:$B$105,MATCH($A104,'Pozisyon Envanteri'!$A$6:$A$105,0)),""))</f>
        <v/>
      </c>
      <c r="C104" s="108" t="str">
        <f>IF($A104="","",IFERROR(INDEX('Pozisyon Envanteri'!$C$6:$C$105,MATCH($A104,'Pozisyon Envanteri'!$A$6:$A$105,0)),""))</f>
        <v/>
      </c>
      <c r="D104" s="108" t="str">
        <f>IF($A104="","",IFERROR(INDEX('Pozisyon Envanteri'!$D$6:$D$105,MATCH($A104,'Pozisyon Envanteri'!$A$6:$A$105,0)),""))</f>
        <v/>
      </c>
      <c r="E104" s="108" t="str">
        <f>IF($A104="","",IFERROR(INDEX('Pozisyon Envanteri'!$E$6:$E$105,MATCH($A104,'Pozisyon Envanteri'!$A$6:$A$105,0)),""))</f>
        <v/>
      </c>
      <c r="F104" s="108" t="str">
        <f>IF($A104="","",IFERROR(INDEX('Pozisyon Envanteri'!$F$6:$F$105,MATCH($A104,'Pozisyon Envanteri'!$A$6:$A$105,0)),""))</f>
        <v/>
      </c>
      <c r="G104" s="108" t="str">
        <f>IF($A104="","",IFERROR(INDEX('Pozisyon Envanteri'!$L$6:$L$105,MATCH($A104,'Pozisyon Envanteri'!$A$6:$A$105,0)),""))</f>
        <v/>
      </c>
      <c r="H104" s="108" t="str">
        <f>IF($A104="","",IFERROR(INDEX('Pozisyon Envanteri'!$M$6:$M$105,MATCH($A104,'Pozisyon Envanteri'!$A$6:$A$105,0)),""))</f>
        <v/>
      </c>
      <c r="I104" s="108" t="str">
        <f>IF($A104="","",'Görev ve İş Yükü'!B104)</f>
        <v/>
      </c>
      <c r="J104" s="108" t="str">
        <f>IF($A104="","",'Görev ve İş Yükü'!C104)</f>
        <v/>
      </c>
      <c r="K104" s="108" t="str">
        <f>IF($A104="","",'Görev ve İş Yükü'!F104)</f>
        <v/>
      </c>
      <c r="L104" s="102" t="str">
        <f>IF($A104="","",'Görev ve İş Yükü'!I104)</f>
        <v/>
      </c>
      <c r="M104" s="108" t="str">
        <f>IF($A104="","",'Görev ve İş Yükü'!W104)</f>
        <v/>
      </c>
      <c r="N104" s="101" t="str">
        <f>IF($A104="","",'Görev ve İş Yükü'!Z104)</f>
        <v/>
      </c>
      <c r="O104" s="101" t="str">
        <f>IF($A104="","",'Görev ve İş Yükü'!AA104)</f>
        <v/>
      </c>
      <c r="P104" s="102" t="str">
        <f>IF($A104="","",'Görev ve İş Yükü'!AB104)</f>
        <v/>
      </c>
      <c r="Q104" s="103" t="str">
        <f>IF($A104="","",'Görev ve İş Yükü'!AC104)</f>
        <v/>
      </c>
      <c r="R104" s="108" t="str">
        <f>IF($A104="","",'Görev ve İş Yükü'!N104)</f>
        <v/>
      </c>
      <c r="S104" s="108" t="str">
        <f>IF($A104="","",'Görev ve İş Yükü'!R104)</f>
        <v/>
      </c>
      <c r="T104" s="108" t="str">
        <f>IF($A104="","",'Görev ve İş Yükü'!S104)</f>
        <v/>
      </c>
      <c r="U104" s="123" t="str">
        <f>IF($A104="","",IFERROR(INDEX('İş Değerleme &amp; Kademe'!$N$6:$N$105,MATCH($A104,'İş Değerleme &amp; Kademe'!$A$6:$A$105,0)),""))</f>
        <v/>
      </c>
      <c r="V104" s="108" t="str">
        <f>IF($A104="","",IFERROR(INDEX('İş Değerleme &amp; Kademe'!$O$6:$O$105,MATCH($A104,'İş Değerleme &amp; Kademe'!$A$6:$A$105,0)),""))</f>
        <v/>
      </c>
      <c r="W104" s="123" t="str">
        <f>IF($A104="","",IFERROR(INDEX('Yetenek &amp; Kariyer'!$O$6:$O$105,MATCH($A104,'Yetenek &amp; Kariyer'!$A$6:$A$105,0)),""))</f>
        <v/>
      </c>
      <c r="X104" s="108" t="str">
        <f>IF($A104="","",IFERROR(INDEX('Yetenek &amp; Kariyer'!$P$6:$P$105,MATCH($A104,'Yetenek &amp; Kariyer'!$A$6:$A$105,0)),""))</f>
        <v/>
      </c>
      <c r="Y104" s="108" t="str">
        <f>IF($A104="","",IFERROR(INDEX('Pozisyon Envanteri'!$Q$6:$Q$105,MATCH($A104,'Pozisyon Envanteri'!$A$6:$A$105,0)),""))</f>
        <v/>
      </c>
    </row>
    <row r="105" spans="1:25" x14ac:dyDescent="0.25">
      <c r="A105" s="108" t="str">
        <f>IF('Görev ve İş Yükü'!A105="","",'Görev ve İş Yükü'!A105)</f>
        <v/>
      </c>
      <c r="B105" s="108" t="str">
        <f>IF($A105="","",IFERROR(INDEX('Pozisyon Envanteri'!$B$6:$B$105,MATCH($A105,'Pozisyon Envanteri'!$A$6:$A$105,0)),""))</f>
        <v/>
      </c>
      <c r="C105" s="108" t="str">
        <f>IF($A105="","",IFERROR(INDEX('Pozisyon Envanteri'!$C$6:$C$105,MATCH($A105,'Pozisyon Envanteri'!$A$6:$A$105,0)),""))</f>
        <v/>
      </c>
      <c r="D105" s="108" t="str">
        <f>IF($A105="","",IFERROR(INDEX('Pozisyon Envanteri'!$D$6:$D$105,MATCH($A105,'Pozisyon Envanteri'!$A$6:$A$105,0)),""))</f>
        <v/>
      </c>
      <c r="E105" s="108" t="str">
        <f>IF($A105="","",IFERROR(INDEX('Pozisyon Envanteri'!$E$6:$E$105,MATCH($A105,'Pozisyon Envanteri'!$A$6:$A$105,0)),""))</f>
        <v/>
      </c>
      <c r="F105" s="108" t="str">
        <f>IF($A105="","",IFERROR(INDEX('Pozisyon Envanteri'!$F$6:$F$105,MATCH($A105,'Pozisyon Envanteri'!$A$6:$A$105,0)),""))</f>
        <v/>
      </c>
      <c r="G105" s="108" t="str">
        <f>IF($A105="","",IFERROR(INDEX('Pozisyon Envanteri'!$L$6:$L$105,MATCH($A105,'Pozisyon Envanteri'!$A$6:$A$105,0)),""))</f>
        <v/>
      </c>
      <c r="H105" s="108" t="str">
        <f>IF($A105="","",IFERROR(INDEX('Pozisyon Envanteri'!$M$6:$M$105,MATCH($A105,'Pozisyon Envanteri'!$A$6:$A$105,0)),""))</f>
        <v/>
      </c>
      <c r="I105" s="108" t="str">
        <f>IF($A105="","",'Görev ve İş Yükü'!B105)</f>
        <v/>
      </c>
      <c r="J105" s="108" t="str">
        <f>IF($A105="","",'Görev ve İş Yükü'!C105)</f>
        <v/>
      </c>
      <c r="K105" s="108" t="str">
        <f>IF($A105="","",'Görev ve İş Yükü'!F105)</f>
        <v/>
      </c>
      <c r="L105" s="102" t="str">
        <f>IF($A105="","",'Görev ve İş Yükü'!I105)</f>
        <v/>
      </c>
      <c r="M105" s="108" t="str">
        <f>IF($A105="","",'Görev ve İş Yükü'!W105)</f>
        <v/>
      </c>
      <c r="N105" s="101" t="str">
        <f>IF($A105="","",'Görev ve İş Yükü'!Z105)</f>
        <v/>
      </c>
      <c r="O105" s="101" t="str">
        <f>IF($A105="","",'Görev ve İş Yükü'!AA105)</f>
        <v/>
      </c>
      <c r="P105" s="102" t="str">
        <f>IF($A105="","",'Görev ve İş Yükü'!AB105)</f>
        <v/>
      </c>
      <c r="Q105" s="103" t="str">
        <f>IF($A105="","",'Görev ve İş Yükü'!AC105)</f>
        <v/>
      </c>
      <c r="R105" s="108" t="str">
        <f>IF($A105="","",'Görev ve İş Yükü'!N105)</f>
        <v/>
      </c>
      <c r="S105" s="108" t="str">
        <f>IF($A105="","",'Görev ve İş Yükü'!R105)</f>
        <v/>
      </c>
      <c r="T105" s="108" t="str">
        <f>IF($A105="","",'Görev ve İş Yükü'!S105)</f>
        <v/>
      </c>
      <c r="U105" s="123" t="str">
        <f>IF($A105="","",IFERROR(INDEX('İş Değerleme &amp; Kademe'!$N$6:$N$105,MATCH($A105,'İş Değerleme &amp; Kademe'!$A$6:$A$105,0)),""))</f>
        <v/>
      </c>
      <c r="V105" s="108" t="str">
        <f>IF($A105="","",IFERROR(INDEX('İş Değerleme &amp; Kademe'!$O$6:$O$105,MATCH($A105,'İş Değerleme &amp; Kademe'!$A$6:$A$105,0)),""))</f>
        <v/>
      </c>
      <c r="W105" s="123" t="str">
        <f>IF($A105="","",IFERROR(INDEX('Yetenek &amp; Kariyer'!$O$6:$O$105,MATCH($A105,'Yetenek &amp; Kariyer'!$A$6:$A$105,0)),""))</f>
        <v/>
      </c>
      <c r="X105" s="108" t="str">
        <f>IF($A105="","",IFERROR(INDEX('Yetenek &amp; Kariyer'!$P$6:$P$105,MATCH($A105,'Yetenek &amp; Kariyer'!$A$6:$A$105,0)),""))</f>
        <v/>
      </c>
      <c r="Y105" s="108" t="str">
        <f>IF($A105="","",IFERROR(INDEX('Pozisyon Envanteri'!$Q$6:$Q$105,MATCH($A105,'Pozisyon Envanteri'!$A$6:$A$105,0)),""))</f>
        <v/>
      </c>
    </row>
    <row r="106" spans="1:25" x14ac:dyDescent="0.25">
      <c r="A106" s="108" t="str">
        <f>IF('Görev ve İş Yükü'!A106="","",'Görev ve İş Yükü'!A106)</f>
        <v/>
      </c>
      <c r="B106" s="108" t="str">
        <f>IF($A106="","",IFERROR(INDEX('Pozisyon Envanteri'!$B$6:$B$105,MATCH($A106,'Pozisyon Envanteri'!$A$6:$A$105,0)),""))</f>
        <v/>
      </c>
      <c r="C106" s="108" t="str">
        <f>IF($A106="","",IFERROR(INDEX('Pozisyon Envanteri'!$C$6:$C$105,MATCH($A106,'Pozisyon Envanteri'!$A$6:$A$105,0)),""))</f>
        <v/>
      </c>
      <c r="D106" s="108" t="str">
        <f>IF($A106="","",IFERROR(INDEX('Pozisyon Envanteri'!$D$6:$D$105,MATCH($A106,'Pozisyon Envanteri'!$A$6:$A$105,0)),""))</f>
        <v/>
      </c>
      <c r="E106" s="108" t="str">
        <f>IF($A106="","",IFERROR(INDEX('Pozisyon Envanteri'!$E$6:$E$105,MATCH($A106,'Pozisyon Envanteri'!$A$6:$A$105,0)),""))</f>
        <v/>
      </c>
      <c r="F106" s="108" t="str">
        <f>IF($A106="","",IFERROR(INDEX('Pozisyon Envanteri'!$F$6:$F$105,MATCH($A106,'Pozisyon Envanteri'!$A$6:$A$105,0)),""))</f>
        <v/>
      </c>
      <c r="G106" s="108" t="str">
        <f>IF($A106="","",IFERROR(INDEX('Pozisyon Envanteri'!$L$6:$L$105,MATCH($A106,'Pozisyon Envanteri'!$A$6:$A$105,0)),""))</f>
        <v/>
      </c>
      <c r="H106" s="108" t="str">
        <f>IF($A106="","",IFERROR(INDEX('Pozisyon Envanteri'!$M$6:$M$105,MATCH($A106,'Pozisyon Envanteri'!$A$6:$A$105,0)),""))</f>
        <v/>
      </c>
      <c r="I106" s="108" t="str">
        <f>IF($A106="","",'Görev ve İş Yükü'!B106)</f>
        <v/>
      </c>
      <c r="J106" s="108" t="str">
        <f>IF($A106="","",'Görev ve İş Yükü'!C106)</f>
        <v/>
      </c>
      <c r="K106" s="108" t="str">
        <f>IF($A106="","",'Görev ve İş Yükü'!F106)</f>
        <v/>
      </c>
      <c r="L106" s="102" t="str">
        <f>IF($A106="","",'Görev ve İş Yükü'!I106)</f>
        <v/>
      </c>
      <c r="M106" s="108" t="str">
        <f>IF($A106="","",'Görev ve İş Yükü'!W106)</f>
        <v/>
      </c>
      <c r="N106" s="101" t="str">
        <f>IF($A106="","",'Görev ve İş Yükü'!Z106)</f>
        <v/>
      </c>
      <c r="O106" s="101" t="str">
        <f>IF($A106="","",'Görev ve İş Yükü'!AA106)</f>
        <v/>
      </c>
      <c r="P106" s="102" t="str">
        <f>IF($A106="","",'Görev ve İş Yükü'!AB106)</f>
        <v/>
      </c>
      <c r="Q106" s="103" t="str">
        <f>IF($A106="","",'Görev ve İş Yükü'!AC106)</f>
        <v/>
      </c>
      <c r="R106" s="108" t="str">
        <f>IF($A106="","",'Görev ve İş Yükü'!N106)</f>
        <v/>
      </c>
      <c r="S106" s="108" t="str">
        <f>IF($A106="","",'Görev ve İş Yükü'!R106)</f>
        <v/>
      </c>
      <c r="T106" s="108" t="str">
        <f>IF($A106="","",'Görev ve İş Yükü'!S106)</f>
        <v/>
      </c>
      <c r="U106" s="123" t="str">
        <f>IF($A106="","",IFERROR(INDEX('İş Değerleme &amp; Kademe'!$N$6:$N$105,MATCH($A106,'İş Değerleme &amp; Kademe'!$A$6:$A$105,0)),""))</f>
        <v/>
      </c>
      <c r="V106" s="108" t="str">
        <f>IF($A106="","",IFERROR(INDEX('İş Değerleme &amp; Kademe'!$O$6:$O$105,MATCH($A106,'İş Değerleme &amp; Kademe'!$A$6:$A$105,0)),""))</f>
        <v/>
      </c>
      <c r="W106" s="123" t="str">
        <f>IF($A106="","",IFERROR(INDEX('Yetenek &amp; Kariyer'!$O$6:$O$105,MATCH($A106,'Yetenek &amp; Kariyer'!$A$6:$A$105,0)),""))</f>
        <v/>
      </c>
      <c r="X106" s="108" t="str">
        <f>IF($A106="","",IFERROR(INDEX('Yetenek &amp; Kariyer'!$P$6:$P$105,MATCH($A106,'Yetenek &amp; Kariyer'!$A$6:$A$105,0)),""))</f>
        <v/>
      </c>
      <c r="Y106" s="108" t="str">
        <f>IF($A106="","",IFERROR(INDEX('Pozisyon Envanteri'!$Q$6:$Q$105,MATCH($A106,'Pozisyon Envanteri'!$A$6:$A$105,0)),""))</f>
        <v/>
      </c>
    </row>
    <row r="107" spans="1:25" x14ac:dyDescent="0.25">
      <c r="A107" s="108" t="str">
        <f>IF('Görev ve İş Yükü'!A107="","",'Görev ve İş Yükü'!A107)</f>
        <v/>
      </c>
      <c r="B107" s="108" t="str">
        <f>IF($A107="","",IFERROR(INDEX('Pozisyon Envanteri'!$B$6:$B$105,MATCH($A107,'Pozisyon Envanteri'!$A$6:$A$105,0)),""))</f>
        <v/>
      </c>
      <c r="C107" s="108" t="str">
        <f>IF($A107="","",IFERROR(INDEX('Pozisyon Envanteri'!$C$6:$C$105,MATCH($A107,'Pozisyon Envanteri'!$A$6:$A$105,0)),""))</f>
        <v/>
      </c>
      <c r="D107" s="108" t="str">
        <f>IF($A107="","",IFERROR(INDEX('Pozisyon Envanteri'!$D$6:$D$105,MATCH($A107,'Pozisyon Envanteri'!$A$6:$A$105,0)),""))</f>
        <v/>
      </c>
      <c r="E107" s="108" t="str">
        <f>IF($A107="","",IFERROR(INDEX('Pozisyon Envanteri'!$E$6:$E$105,MATCH($A107,'Pozisyon Envanteri'!$A$6:$A$105,0)),""))</f>
        <v/>
      </c>
      <c r="F107" s="108" t="str">
        <f>IF($A107="","",IFERROR(INDEX('Pozisyon Envanteri'!$F$6:$F$105,MATCH($A107,'Pozisyon Envanteri'!$A$6:$A$105,0)),""))</f>
        <v/>
      </c>
      <c r="G107" s="108" t="str">
        <f>IF($A107="","",IFERROR(INDEX('Pozisyon Envanteri'!$L$6:$L$105,MATCH($A107,'Pozisyon Envanteri'!$A$6:$A$105,0)),""))</f>
        <v/>
      </c>
      <c r="H107" s="108" t="str">
        <f>IF($A107="","",IFERROR(INDEX('Pozisyon Envanteri'!$M$6:$M$105,MATCH($A107,'Pozisyon Envanteri'!$A$6:$A$105,0)),""))</f>
        <v/>
      </c>
      <c r="I107" s="108" t="str">
        <f>IF($A107="","",'Görev ve İş Yükü'!B107)</f>
        <v/>
      </c>
      <c r="J107" s="108" t="str">
        <f>IF($A107="","",'Görev ve İş Yükü'!C107)</f>
        <v/>
      </c>
      <c r="K107" s="108" t="str">
        <f>IF($A107="","",'Görev ve İş Yükü'!F107)</f>
        <v/>
      </c>
      <c r="L107" s="102" t="str">
        <f>IF($A107="","",'Görev ve İş Yükü'!I107)</f>
        <v/>
      </c>
      <c r="M107" s="108" t="str">
        <f>IF($A107="","",'Görev ve İş Yükü'!W107)</f>
        <v/>
      </c>
      <c r="N107" s="101" t="str">
        <f>IF($A107="","",'Görev ve İş Yükü'!Z107)</f>
        <v/>
      </c>
      <c r="O107" s="101" t="str">
        <f>IF($A107="","",'Görev ve İş Yükü'!AA107)</f>
        <v/>
      </c>
      <c r="P107" s="102" t="str">
        <f>IF($A107="","",'Görev ve İş Yükü'!AB107)</f>
        <v/>
      </c>
      <c r="Q107" s="103" t="str">
        <f>IF($A107="","",'Görev ve İş Yükü'!AC107)</f>
        <v/>
      </c>
      <c r="R107" s="108" t="str">
        <f>IF($A107="","",'Görev ve İş Yükü'!N107)</f>
        <v/>
      </c>
      <c r="S107" s="108" t="str">
        <f>IF($A107="","",'Görev ve İş Yükü'!R107)</f>
        <v/>
      </c>
      <c r="T107" s="108" t="str">
        <f>IF($A107="","",'Görev ve İş Yükü'!S107)</f>
        <v/>
      </c>
      <c r="U107" s="123" t="str">
        <f>IF($A107="","",IFERROR(INDEX('İş Değerleme &amp; Kademe'!$N$6:$N$105,MATCH($A107,'İş Değerleme &amp; Kademe'!$A$6:$A$105,0)),""))</f>
        <v/>
      </c>
      <c r="V107" s="108" t="str">
        <f>IF($A107="","",IFERROR(INDEX('İş Değerleme &amp; Kademe'!$O$6:$O$105,MATCH($A107,'İş Değerleme &amp; Kademe'!$A$6:$A$105,0)),""))</f>
        <v/>
      </c>
      <c r="W107" s="123" t="str">
        <f>IF($A107="","",IFERROR(INDEX('Yetenek &amp; Kariyer'!$O$6:$O$105,MATCH($A107,'Yetenek &amp; Kariyer'!$A$6:$A$105,0)),""))</f>
        <v/>
      </c>
      <c r="X107" s="108" t="str">
        <f>IF($A107="","",IFERROR(INDEX('Yetenek &amp; Kariyer'!$P$6:$P$105,MATCH($A107,'Yetenek &amp; Kariyer'!$A$6:$A$105,0)),""))</f>
        <v/>
      </c>
      <c r="Y107" s="108" t="str">
        <f>IF($A107="","",IFERROR(INDEX('Pozisyon Envanteri'!$Q$6:$Q$105,MATCH($A107,'Pozisyon Envanteri'!$A$6:$A$105,0)),""))</f>
        <v/>
      </c>
    </row>
    <row r="108" spans="1:25" x14ac:dyDescent="0.25">
      <c r="A108" s="108" t="str">
        <f>IF('Görev ve İş Yükü'!A108="","",'Görev ve İş Yükü'!A108)</f>
        <v/>
      </c>
      <c r="B108" s="108" t="str">
        <f>IF($A108="","",IFERROR(INDEX('Pozisyon Envanteri'!$B$6:$B$105,MATCH($A108,'Pozisyon Envanteri'!$A$6:$A$105,0)),""))</f>
        <v/>
      </c>
      <c r="C108" s="108" t="str">
        <f>IF($A108="","",IFERROR(INDEX('Pozisyon Envanteri'!$C$6:$C$105,MATCH($A108,'Pozisyon Envanteri'!$A$6:$A$105,0)),""))</f>
        <v/>
      </c>
      <c r="D108" s="108" t="str">
        <f>IF($A108="","",IFERROR(INDEX('Pozisyon Envanteri'!$D$6:$D$105,MATCH($A108,'Pozisyon Envanteri'!$A$6:$A$105,0)),""))</f>
        <v/>
      </c>
      <c r="E108" s="108" t="str">
        <f>IF($A108="","",IFERROR(INDEX('Pozisyon Envanteri'!$E$6:$E$105,MATCH($A108,'Pozisyon Envanteri'!$A$6:$A$105,0)),""))</f>
        <v/>
      </c>
      <c r="F108" s="108" t="str">
        <f>IF($A108="","",IFERROR(INDEX('Pozisyon Envanteri'!$F$6:$F$105,MATCH($A108,'Pozisyon Envanteri'!$A$6:$A$105,0)),""))</f>
        <v/>
      </c>
      <c r="G108" s="108" t="str">
        <f>IF($A108="","",IFERROR(INDEX('Pozisyon Envanteri'!$L$6:$L$105,MATCH($A108,'Pozisyon Envanteri'!$A$6:$A$105,0)),""))</f>
        <v/>
      </c>
      <c r="H108" s="108" t="str">
        <f>IF($A108="","",IFERROR(INDEX('Pozisyon Envanteri'!$M$6:$M$105,MATCH($A108,'Pozisyon Envanteri'!$A$6:$A$105,0)),""))</f>
        <v/>
      </c>
      <c r="I108" s="108" t="str">
        <f>IF($A108="","",'Görev ve İş Yükü'!B108)</f>
        <v/>
      </c>
      <c r="J108" s="108" t="str">
        <f>IF($A108="","",'Görev ve İş Yükü'!C108)</f>
        <v/>
      </c>
      <c r="K108" s="108" t="str">
        <f>IF($A108="","",'Görev ve İş Yükü'!F108)</f>
        <v/>
      </c>
      <c r="L108" s="102" t="str">
        <f>IF($A108="","",'Görev ve İş Yükü'!I108)</f>
        <v/>
      </c>
      <c r="M108" s="108" t="str">
        <f>IF($A108="","",'Görev ve İş Yükü'!W108)</f>
        <v/>
      </c>
      <c r="N108" s="101" t="str">
        <f>IF($A108="","",'Görev ve İş Yükü'!Z108)</f>
        <v/>
      </c>
      <c r="O108" s="101" t="str">
        <f>IF($A108="","",'Görev ve İş Yükü'!AA108)</f>
        <v/>
      </c>
      <c r="P108" s="102" t="str">
        <f>IF($A108="","",'Görev ve İş Yükü'!AB108)</f>
        <v/>
      </c>
      <c r="Q108" s="103" t="str">
        <f>IF($A108="","",'Görev ve İş Yükü'!AC108)</f>
        <v/>
      </c>
      <c r="R108" s="108" t="str">
        <f>IF($A108="","",'Görev ve İş Yükü'!N108)</f>
        <v/>
      </c>
      <c r="S108" s="108" t="str">
        <f>IF($A108="","",'Görev ve İş Yükü'!R108)</f>
        <v/>
      </c>
      <c r="T108" s="108" t="str">
        <f>IF($A108="","",'Görev ve İş Yükü'!S108)</f>
        <v/>
      </c>
      <c r="U108" s="123" t="str">
        <f>IF($A108="","",IFERROR(INDEX('İş Değerleme &amp; Kademe'!$N$6:$N$105,MATCH($A108,'İş Değerleme &amp; Kademe'!$A$6:$A$105,0)),""))</f>
        <v/>
      </c>
      <c r="V108" s="108" t="str">
        <f>IF($A108="","",IFERROR(INDEX('İş Değerleme &amp; Kademe'!$O$6:$O$105,MATCH($A108,'İş Değerleme &amp; Kademe'!$A$6:$A$105,0)),""))</f>
        <v/>
      </c>
      <c r="W108" s="123" t="str">
        <f>IF($A108="","",IFERROR(INDEX('Yetenek &amp; Kariyer'!$O$6:$O$105,MATCH($A108,'Yetenek &amp; Kariyer'!$A$6:$A$105,0)),""))</f>
        <v/>
      </c>
      <c r="X108" s="108" t="str">
        <f>IF($A108="","",IFERROR(INDEX('Yetenek &amp; Kariyer'!$P$6:$P$105,MATCH($A108,'Yetenek &amp; Kariyer'!$A$6:$A$105,0)),""))</f>
        <v/>
      </c>
      <c r="Y108" s="108" t="str">
        <f>IF($A108="","",IFERROR(INDEX('Pozisyon Envanteri'!$Q$6:$Q$105,MATCH($A108,'Pozisyon Envanteri'!$A$6:$A$105,0)),""))</f>
        <v/>
      </c>
    </row>
    <row r="109" spans="1:25" x14ac:dyDescent="0.25">
      <c r="A109" s="108" t="str">
        <f>IF('Görev ve İş Yükü'!A109="","",'Görev ve İş Yükü'!A109)</f>
        <v/>
      </c>
      <c r="B109" s="108" t="str">
        <f>IF($A109="","",IFERROR(INDEX('Pozisyon Envanteri'!$B$6:$B$105,MATCH($A109,'Pozisyon Envanteri'!$A$6:$A$105,0)),""))</f>
        <v/>
      </c>
      <c r="C109" s="108" t="str">
        <f>IF($A109="","",IFERROR(INDEX('Pozisyon Envanteri'!$C$6:$C$105,MATCH($A109,'Pozisyon Envanteri'!$A$6:$A$105,0)),""))</f>
        <v/>
      </c>
      <c r="D109" s="108" t="str">
        <f>IF($A109="","",IFERROR(INDEX('Pozisyon Envanteri'!$D$6:$D$105,MATCH($A109,'Pozisyon Envanteri'!$A$6:$A$105,0)),""))</f>
        <v/>
      </c>
      <c r="E109" s="108" t="str">
        <f>IF($A109="","",IFERROR(INDEX('Pozisyon Envanteri'!$E$6:$E$105,MATCH($A109,'Pozisyon Envanteri'!$A$6:$A$105,0)),""))</f>
        <v/>
      </c>
      <c r="F109" s="108" t="str">
        <f>IF($A109="","",IFERROR(INDEX('Pozisyon Envanteri'!$F$6:$F$105,MATCH($A109,'Pozisyon Envanteri'!$A$6:$A$105,0)),""))</f>
        <v/>
      </c>
      <c r="G109" s="108" t="str">
        <f>IF($A109="","",IFERROR(INDEX('Pozisyon Envanteri'!$L$6:$L$105,MATCH($A109,'Pozisyon Envanteri'!$A$6:$A$105,0)),""))</f>
        <v/>
      </c>
      <c r="H109" s="108" t="str">
        <f>IF($A109="","",IFERROR(INDEX('Pozisyon Envanteri'!$M$6:$M$105,MATCH($A109,'Pozisyon Envanteri'!$A$6:$A$105,0)),""))</f>
        <v/>
      </c>
      <c r="I109" s="108" t="str">
        <f>IF($A109="","",'Görev ve İş Yükü'!B109)</f>
        <v/>
      </c>
      <c r="J109" s="108" t="str">
        <f>IF($A109="","",'Görev ve İş Yükü'!C109)</f>
        <v/>
      </c>
      <c r="K109" s="108" t="str">
        <f>IF($A109="","",'Görev ve İş Yükü'!F109)</f>
        <v/>
      </c>
      <c r="L109" s="102" t="str">
        <f>IF($A109="","",'Görev ve İş Yükü'!I109)</f>
        <v/>
      </c>
      <c r="M109" s="108" t="str">
        <f>IF($A109="","",'Görev ve İş Yükü'!W109)</f>
        <v/>
      </c>
      <c r="N109" s="101" t="str">
        <f>IF($A109="","",'Görev ve İş Yükü'!Z109)</f>
        <v/>
      </c>
      <c r="O109" s="101" t="str">
        <f>IF($A109="","",'Görev ve İş Yükü'!AA109)</f>
        <v/>
      </c>
      <c r="P109" s="102" t="str">
        <f>IF($A109="","",'Görev ve İş Yükü'!AB109)</f>
        <v/>
      </c>
      <c r="Q109" s="103" t="str">
        <f>IF($A109="","",'Görev ve İş Yükü'!AC109)</f>
        <v/>
      </c>
      <c r="R109" s="108" t="str">
        <f>IF($A109="","",'Görev ve İş Yükü'!N109)</f>
        <v/>
      </c>
      <c r="S109" s="108" t="str">
        <f>IF($A109="","",'Görev ve İş Yükü'!R109)</f>
        <v/>
      </c>
      <c r="T109" s="108" t="str">
        <f>IF($A109="","",'Görev ve İş Yükü'!S109)</f>
        <v/>
      </c>
      <c r="U109" s="123" t="str">
        <f>IF($A109="","",IFERROR(INDEX('İş Değerleme &amp; Kademe'!$N$6:$N$105,MATCH($A109,'İş Değerleme &amp; Kademe'!$A$6:$A$105,0)),""))</f>
        <v/>
      </c>
      <c r="V109" s="108" t="str">
        <f>IF($A109="","",IFERROR(INDEX('İş Değerleme &amp; Kademe'!$O$6:$O$105,MATCH($A109,'İş Değerleme &amp; Kademe'!$A$6:$A$105,0)),""))</f>
        <v/>
      </c>
      <c r="W109" s="123" t="str">
        <f>IF($A109="","",IFERROR(INDEX('Yetenek &amp; Kariyer'!$O$6:$O$105,MATCH($A109,'Yetenek &amp; Kariyer'!$A$6:$A$105,0)),""))</f>
        <v/>
      </c>
      <c r="X109" s="108" t="str">
        <f>IF($A109="","",IFERROR(INDEX('Yetenek &amp; Kariyer'!$P$6:$P$105,MATCH($A109,'Yetenek &amp; Kariyer'!$A$6:$A$105,0)),""))</f>
        <v/>
      </c>
      <c r="Y109" s="108" t="str">
        <f>IF($A109="","",IFERROR(INDEX('Pozisyon Envanteri'!$Q$6:$Q$105,MATCH($A109,'Pozisyon Envanteri'!$A$6:$A$105,0)),""))</f>
        <v/>
      </c>
    </row>
    <row r="110" spans="1:25" x14ac:dyDescent="0.25">
      <c r="A110" s="108" t="str">
        <f>IF('Görev ve İş Yükü'!A110="","",'Görev ve İş Yükü'!A110)</f>
        <v/>
      </c>
      <c r="B110" s="108" t="str">
        <f>IF($A110="","",IFERROR(INDEX('Pozisyon Envanteri'!$B$6:$B$105,MATCH($A110,'Pozisyon Envanteri'!$A$6:$A$105,0)),""))</f>
        <v/>
      </c>
      <c r="C110" s="108" t="str">
        <f>IF($A110="","",IFERROR(INDEX('Pozisyon Envanteri'!$C$6:$C$105,MATCH($A110,'Pozisyon Envanteri'!$A$6:$A$105,0)),""))</f>
        <v/>
      </c>
      <c r="D110" s="108" t="str">
        <f>IF($A110="","",IFERROR(INDEX('Pozisyon Envanteri'!$D$6:$D$105,MATCH($A110,'Pozisyon Envanteri'!$A$6:$A$105,0)),""))</f>
        <v/>
      </c>
      <c r="E110" s="108" t="str">
        <f>IF($A110="","",IFERROR(INDEX('Pozisyon Envanteri'!$E$6:$E$105,MATCH($A110,'Pozisyon Envanteri'!$A$6:$A$105,0)),""))</f>
        <v/>
      </c>
      <c r="F110" s="108" t="str">
        <f>IF($A110="","",IFERROR(INDEX('Pozisyon Envanteri'!$F$6:$F$105,MATCH($A110,'Pozisyon Envanteri'!$A$6:$A$105,0)),""))</f>
        <v/>
      </c>
      <c r="G110" s="108" t="str">
        <f>IF($A110="","",IFERROR(INDEX('Pozisyon Envanteri'!$L$6:$L$105,MATCH($A110,'Pozisyon Envanteri'!$A$6:$A$105,0)),""))</f>
        <v/>
      </c>
      <c r="H110" s="108" t="str">
        <f>IF($A110="","",IFERROR(INDEX('Pozisyon Envanteri'!$M$6:$M$105,MATCH($A110,'Pozisyon Envanteri'!$A$6:$A$105,0)),""))</f>
        <v/>
      </c>
      <c r="I110" s="108" t="str">
        <f>IF($A110="","",'Görev ve İş Yükü'!B110)</f>
        <v/>
      </c>
      <c r="J110" s="108" t="str">
        <f>IF($A110="","",'Görev ve İş Yükü'!C110)</f>
        <v/>
      </c>
      <c r="K110" s="108" t="str">
        <f>IF($A110="","",'Görev ve İş Yükü'!F110)</f>
        <v/>
      </c>
      <c r="L110" s="102" t="str">
        <f>IF($A110="","",'Görev ve İş Yükü'!I110)</f>
        <v/>
      </c>
      <c r="M110" s="108" t="str">
        <f>IF($A110="","",'Görev ve İş Yükü'!W110)</f>
        <v/>
      </c>
      <c r="N110" s="101" t="str">
        <f>IF($A110="","",'Görev ve İş Yükü'!Z110)</f>
        <v/>
      </c>
      <c r="O110" s="101" t="str">
        <f>IF($A110="","",'Görev ve İş Yükü'!AA110)</f>
        <v/>
      </c>
      <c r="P110" s="102" t="str">
        <f>IF($A110="","",'Görev ve İş Yükü'!AB110)</f>
        <v/>
      </c>
      <c r="Q110" s="103" t="str">
        <f>IF($A110="","",'Görev ve İş Yükü'!AC110)</f>
        <v/>
      </c>
      <c r="R110" s="108" t="str">
        <f>IF($A110="","",'Görev ve İş Yükü'!N110)</f>
        <v/>
      </c>
      <c r="S110" s="108" t="str">
        <f>IF($A110="","",'Görev ve İş Yükü'!R110)</f>
        <v/>
      </c>
      <c r="T110" s="108" t="str">
        <f>IF($A110="","",'Görev ve İş Yükü'!S110)</f>
        <v/>
      </c>
      <c r="U110" s="123" t="str">
        <f>IF($A110="","",IFERROR(INDEX('İş Değerleme &amp; Kademe'!$N$6:$N$105,MATCH($A110,'İş Değerleme &amp; Kademe'!$A$6:$A$105,0)),""))</f>
        <v/>
      </c>
      <c r="V110" s="108" t="str">
        <f>IF($A110="","",IFERROR(INDEX('İş Değerleme &amp; Kademe'!$O$6:$O$105,MATCH($A110,'İş Değerleme &amp; Kademe'!$A$6:$A$105,0)),""))</f>
        <v/>
      </c>
      <c r="W110" s="123" t="str">
        <f>IF($A110="","",IFERROR(INDEX('Yetenek &amp; Kariyer'!$O$6:$O$105,MATCH($A110,'Yetenek &amp; Kariyer'!$A$6:$A$105,0)),""))</f>
        <v/>
      </c>
      <c r="X110" s="108" t="str">
        <f>IF($A110="","",IFERROR(INDEX('Yetenek &amp; Kariyer'!$P$6:$P$105,MATCH($A110,'Yetenek &amp; Kariyer'!$A$6:$A$105,0)),""))</f>
        <v/>
      </c>
      <c r="Y110" s="108" t="str">
        <f>IF($A110="","",IFERROR(INDEX('Pozisyon Envanteri'!$Q$6:$Q$105,MATCH($A110,'Pozisyon Envanteri'!$A$6:$A$105,0)),""))</f>
        <v/>
      </c>
    </row>
    <row r="111" spans="1:25" x14ac:dyDescent="0.25">
      <c r="A111" s="108" t="str">
        <f>IF('Görev ve İş Yükü'!A111="","",'Görev ve İş Yükü'!A111)</f>
        <v/>
      </c>
      <c r="B111" s="108" t="str">
        <f>IF($A111="","",IFERROR(INDEX('Pozisyon Envanteri'!$B$6:$B$105,MATCH($A111,'Pozisyon Envanteri'!$A$6:$A$105,0)),""))</f>
        <v/>
      </c>
      <c r="C111" s="108" t="str">
        <f>IF($A111="","",IFERROR(INDEX('Pozisyon Envanteri'!$C$6:$C$105,MATCH($A111,'Pozisyon Envanteri'!$A$6:$A$105,0)),""))</f>
        <v/>
      </c>
      <c r="D111" s="108" t="str">
        <f>IF($A111="","",IFERROR(INDEX('Pozisyon Envanteri'!$D$6:$D$105,MATCH($A111,'Pozisyon Envanteri'!$A$6:$A$105,0)),""))</f>
        <v/>
      </c>
      <c r="E111" s="108" t="str">
        <f>IF($A111="","",IFERROR(INDEX('Pozisyon Envanteri'!$E$6:$E$105,MATCH($A111,'Pozisyon Envanteri'!$A$6:$A$105,0)),""))</f>
        <v/>
      </c>
      <c r="F111" s="108" t="str">
        <f>IF($A111="","",IFERROR(INDEX('Pozisyon Envanteri'!$F$6:$F$105,MATCH($A111,'Pozisyon Envanteri'!$A$6:$A$105,0)),""))</f>
        <v/>
      </c>
      <c r="G111" s="108" t="str">
        <f>IF($A111="","",IFERROR(INDEX('Pozisyon Envanteri'!$L$6:$L$105,MATCH($A111,'Pozisyon Envanteri'!$A$6:$A$105,0)),""))</f>
        <v/>
      </c>
      <c r="H111" s="108" t="str">
        <f>IF($A111="","",IFERROR(INDEX('Pozisyon Envanteri'!$M$6:$M$105,MATCH($A111,'Pozisyon Envanteri'!$A$6:$A$105,0)),""))</f>
        <v/>
      </c>
      <c r="I111" s="108" t="str">
        <f>IF($A111="","",'Görev ve İş Yükü'!B111)</f>
        <v/>
      </c>
      <c r="J111" s="108" t="str">
        <f>IF($A111="","",'Görev ve İş Yükü'!C111)</f>
        <v/>
      </c>
      <c r="K111" s="108" t="str">
        <f>IF($A111="","",'Görev ve İş Yükü'!F111)</f>
        <v/>
      </c>
      <c r="L111" s="102" t="str">
        <f>IF($A111="","",'Görev ve İş Yükü'!I111)</f>
        <v/>
      </c>
      <c r="M111" s="108" t="str">
        <f>IF($A111="","",'Görev ve İş Yükü'!W111)</f>
        <v/>
      </c>
      <c r="N111" s="101" t="str">
        <f>IF($A111="","",'Görev ve İş Yükü'!Z111)</f>
        <v/>
      </c>
      <c r="O111" s="101" t="str">
        <f>IF($A111="","",'Görev ve İş Yükü'!AA111)</f>
        <v/>
      </c>
      <c r="P111" s="102" t="str">
        <f>IF($A111="","",'Görev ve İş Yükü'!AB111)</f>
        <v/>
      </c>
      <c r="Q111" s="103" t="str">
        <f>IF($A111="","",'Görev ve İş Yükü'!AC111)</f>
        <v/>
      </c>
      <c r="R111" s="108" t="str">
        <f>IF($A111="","",'Görev ve İş Yükü'!N111)</f>
        <v/>
      </c>
      <c r="S111" s="108" t="str">
        <f>IF($A111="","",'Görev ve İş Yükü'!R111)</f>
        <v/>
      </c>
      <c r="T111" s="108" t="str">
        <f>IF($A111="","",'Görev ve İş Yükü'!S111)</f>
        <v/>
      </c>
      <c r="U111" s="123" t="str">
        <f>IF($A111="","",IFERROR(INDEX('İş Değerleme &amp; Kademe'!$N$6:$N$105,MATCH($A111,'İş Değerleme &amp; Kademe'!$A$6:$A$105,0)),""))</f>
        <v/>
      </c>
      <c r="V111" s="108" t="str">
        <f>IF($A111="","",IFERROR(INDEX('İş Değerleme &amp; Kademe'!$O$6:$O$105,MATCH($A111,'İş Değerleme &amp; Kademe'!$A$6:$A$105,0)),""))</f>
        <v/>
      </c>
      <c r="W111" s="123" t="str">
        <f>IF($A111="","",IFERROR(INDEX('Yetenek &amp; Kariyer'!$O$6:$O$105,MATCH($A111,'Yetenek &amp; Kariyer'!$A$6:$A$105,0)),""))</f>
        <v/>
      </c>
      <c r="X111" s="108" t="str">
        <f>IF($A111="","",IFERROR(INDEX('Yetenek &amp; Kariyer'!$P$6:$P$105,MATCH($A111,'Yetenek &amp; Kariyer'!$A$6:$A$105,0)),""))</f>
        <v/>
      </c>
      <c r="Y111" s="108" t="str">
        <f>IF($A111="","",IFERROR(INDEX('Pozisyon Envanteri'!$Q$6:$Q$105,MATCH($A111,'Pozisyon Envanteri'!$A$6:$A$105,0)),""))</f>
        <v/>
      </c>
    </row>
    <row r="112" spans="1:25" x14ac:dyDescent="0.25">
      <c r="A112" s="108" t="str">
        <f>IF('Görev ve İş Yükü'!A112="","",'Görev ve İş Yükü'!A112)</f>
        <v/>
      </c>
      <c r="B112" s="108" t="str">
        <f>IF($A112="","",IFERROR(INDEX('Pozisyon Envanteri'!$B$6:$B$105,MATCH($A112,'Pozisyon Envanteri'!$A$6:$A$105,0)),""))</f>
        <v/>
      </c>
      <c r="C112" s="108" t="str">
        <f>IF($A112="","",IFERROR(INDEX('Pozisyon Envanteri'!$C$6:$C$105,MATCH($A112,'Pozisyon Envanteri'!$A$6:$A$105,0)),""))</f>
        <v/>
      </c>
      <c r="D112" s="108" t="str">
        <f>IF($A112="","",IFERROR(INDEX('Pozisyon Envanteri'!$D$6:$D$105,MATCH($A112,'Pozisyon Envanteri'!$A$6:$A$105,0)),""))</f>
        <v/>
      </c>
      <c r="E112" s="108" t="str">
        <f>IF($A112="","",IFERROR(INDEX('Pozisyon Envanteri'!$E$6:$E$105,MATCH($A112,'Pozisyon Envanteri'!$A$6:$A$105,0)),""))</f>
        <v/>
      </c>
      <c r="F112" s="108" t="str">
        <f>IF($A112="","",IFERROR(INDEX('Pozisyon Envanteri'!$F$6:$F$105,MATCH($A112,'Pozisyon Envanteri'!$A$6:$A$105,0)),""))</f>
        <v/>
      </c>
      <c r="G112" s="108" t="str">
        <f>IF($A112="","",IFERROR(INDEX('Pozisyon Envanteri'!$L$6:$L$105,MATCH($A112,'Pozisyon Envanteri'!$A$6:$A$105,0)),""))</f>
        <v/>
      </c>
      <c r="H112" s="108" t="str">
        <f>IF($A112="","",IFERROR(INDEX('Pozisyon Envanteri'!$M$6:$M$105,MATCH($A112,'Pozisyon Envanteri'!$A$6:$A$105,0)),""))</f>
        <v/>
      </c>
      <c r="I112" s="108" t="str">
        <f>IF($A112="","",'Görev ve İş Yükü'!B112)</f>
        <v/>
      </c>
      <c r="J112" s="108" t="str">
        <f>IF($A112="","",'Görev ve İş Yükü'!C112)</f>
        <v/>
      </c>
      <c r="K112" s="108" t="str">
        <f>IF($A112="","",'Görev ve İş Yükü'!F112)</f>
        <v/>
      </c>
      <c r="L112" s="102" t="str">
        <f>IF($A112="","",'Görev ve İş Yükü'!I112)</f>
        <v/>
      </c>
      <c r="M112" s="108" t="str">
        <f>IF($A112="","",'Görev ve İş Yükü'!W112)</f>
        <v/>
      </c>
      <c r="N112" s="101" t="str">
        <f>IF($A112="","",'Görev ve İş Yükü'!Z112)</f>
        <v/>
      </c>
      <c r="O112" s="101" t="str">
        <f>IF($A112="","",'Görev ve İş Yükü'!AA112)</f>
        <v/>
      </c>
      <c r="P112" s="102" t="str">
        <f>IF($A112="","",'Görev ve İş Yükü'!AB112)</f>
        <v/>
      </c>
      <c r="Q112" s="103" t="str">
        <f>IF($A112="","",'Görev ve İş Yükü'!AC112)</f>
        <v/>
      </c>
      <c r="R112" s="108" t="str">
        <f>IF($A112="","",'Görev ve İş Yükü'!N112)</f>
        <v/>
      </c>
      <c r="S112" s="108" t="str">
        <f>IF($A112="","",'Görev ve İş Yükü'!R112)</f>
        <v/>
      </c>
      <c r="T112" s="108" t="str">
        <f>IF($A112="","",'Görev ve İş Yükü'!S112)</f>
        <v/>
      </c>
      <c r="U112" s="123" t="str">
        <f>IF($A112="","",IFERROR(INDEX('İş Değerleme &amp; Kademe'!$N$6:$N$105,MATCH($A112,'İş Değerleme &amp; Kademe'!$A$6:$A$105,0)),""))</f>
        <v/>
      </c>
      <c r="V112" s="108" t="str">
        <f>IF($A112="","",IFERROR(INDEX('İş Değerleme &amp; Kademe'!$O$6:$O$105,MATCH($A112,'İş Değerleme &amp; Kademe'!$A$6:$A$105,0)),""))</f>
        <v/>
      </c>
      <c r="W112" s="123" t="str">
        <f>IF($A112="","",IFERROR(INDEX('Yetenek &amp; Kariyer'!$O$6:$O$105,MATCH($A112,'Yetenek &amp; Kariyer'!$A$6:$A$105,0)),""))</f>
        <v/>
      </c>
      <c r="X112" s="108" t="str">
        <f>IF($A112="","",IFERROR(INDEX('Yetenek &amp; Kariyer'!$P$6:$P$105,MATCH($A112,'Yetenek &amp; Kariyer'!$A$6:$A$105,0)),""))</f>
        <v/>
      </c>
      <c r="Y112" s="108" t="str">
        <f>IF($A112="","",IFERROR(INDEX('Pozisyon Envanteri'!$Q$6:$Q$105,MATCH($A112,'Pozisyon Envanteri'!$A$6:$A$105,0)),""))</f>
        <v/>
      </c>
    </row>
    <row r="113" spans="1:25" x14ac:dyDescent="0.25">
      <c r="A113" s="108" t="str">
        <f>IF('Görev ve İş Yükü'!A113="","",'Görev ve İş Yükü'!A113)</f>
        <v/>
      </c>
      <c r="B113" s="108" t="str">
        <f>IF($A113="","",IFERROR(INDEX('Pozisyon Envanteri'!$B$6:$B$105,MATCH($A113,'Pozisyon Envanteri'!$A$6:$A$105,0)),""))</f>
        <v/>
      </c>
      <c r="C113" s="108" t="str">
        <f>IF($A113="","",IFERROR(INDEX('Pozisyon Envanteri'!$C$6:$C$105,MATCH($A113,'Pozisyon Envanteri'!$A$6:$A$105,0)),""))</f>
        <v/>
      </c>
      <c r="D113" s="108" t="str">
        <f>IF($A113="","",IFERROR(INDEX('Pozisyon Envanteri'!$D$6:$D$105,MATCH($A113,'Pozisyon Envanteri'!$A$6:$A$105,0)),""))</f>
        <v/>
      </c>
      <c r="E113" s="108" t="str">
        <f>IF($A113="","",IFERROR(INDEX('Pozisyon Envanteri'!$E$6:$E$105,MATCH($A113,'Pozisyon Envanteri'!$A$6:$A$105,0)),""))</f>
        <v/>
      </c>
      <c r="F113" s="108" t="str">
        <f>IF($A113="","",IFERROR(INDEX('Pozisyon Envanteri'!$F$6:$F$105,MATCH($A113,'Pozisyon Envanteri'!$A$6:$A$105,0)),""))</f>
        <v/>
      </c>
      <c r="G113" s="108" t="str">
        <f>IF($A113="","",IFERROR(INDEX('Pozisyon Envanteri'!$L$6:$L$105,MATCH($A113,'Pozisyon Envanteri'!$A$6:$A$105,0)),""))</f>
        <v/>
      </c>
      <c r="H113" s="108" t="str">
        <f>IF($A113="","",IFERROR(INDEX('Pozisyon Envanteri'!$M$6:$M$105,MATCH($A113,'Pozisyon Envanteri'!$A$6:$A$105,0)),""))</f>
        <v/>
      </c>
      <c r="I113" s="108" t="str">
        <f>IF($A113="","",'Görev ve İş Yükü'!B113)</f>
        <v/>
      </c>
      <c r="J113" s="108" t="str">
        <f>IF($A113="","",'Görev ve İş Yükü'!C113)</f>
        <v/>
      </c>
      <c r="K113" s="108" t="str">
        <f>IF($A113="","",'Görev ve İş Yükü'!F113)</f>
        <v/>
      </c>
      <c r="L113" s="102" t="str">
        <f>IF($A113="","",'Görev ve İş Yükü'!I113)</f>
        <v/>
      </c>
      <c r="M113" s="108" t="str">
        <f>IF($A113="","",'Görev ve İş Yükü'!W113)</f>
        <v/>
      </c>
      <c r="N113" s="101" t="str">
        <f>IF($A113="","",'Görev ve İş Yükü'!Z113)</f>
        <v/>
      </c>
      <c r="O113" s="101" t="str">
        <f>IF($A113="","",'Görev ve İş Yükü'!AA113)</f>
        <v/>
      </c>
      <c r="P113" s="102" t="str">
        <f>IF($A113="","",'Görev ve İş Yükü'!AB113)</f>
        <v/>
      </c>
      <c r="Q113" s="103" t="str">
        <f>IF($A113="","",'Görev ve İş Yükü'!AC113)</f>
        <v/>
      </c>
      <c r="R113" s="108" t="str">
        <f>IF($A113="","",'Görev ve İş Yükü'!N113)</f>
        <v/>
      </c>
      <c r="S113" s="108" t="str">
        <f>IF($A113="","",'Görev ve İş Yükü'!R113)</f>
        <v/>
      </c>
      <c r="T113" s="108" t="str">
        <f>IF($A113="","",'Görev ve İş Yükü'!S113)</f>
        <v/>
      </c>
      <c r="U113" s="123" t="str">
        <f>IF($A113="","",IFERROR(INDEX('İş Değerleme &amp; Kademe'!$N$6:$N$105,MATCH($A113,'İş Değerleme &amp; Kademe'!$A$6:$A$105,0)),""))</f>
        <v/>
      </c>
      <c r="V113" s="108" t="str">
        <f>IF($A113="","",IFERROR(INDEX('İş Değerleme &amp; Kademe'!$O$6:$O$105,MATCH($A113,'İş Değerleme &amp; Kademe'!$A$6:$A$105,0)),""))</f>
        <v/>
      </c>
      <c r="W113" s="123" t="str">
        <f>IF($A113="","",IFERROR(INDEX('Yetenek &amp; Kariyer'!$O$6:$O$105,MATCH($A113,'Yetenek &amp; Kariyer'!$A$6:$A$105,0)),""))</f>
        <v/>
      </c>
      <c r="X113" s="108" t="str">
        <f>IF($A113="","",IFERROR(INDEX('Yetenek &amp; Kariyer'!$P$6:$P$105,MATCH($A113,'Yetenek &amp; Kariyer'!$A$6:$A$105,0)),""))</f>
        <v/>
      </c>
      <c r="Y113" s="108" t="str">
        <f>IF($A113="","",IFERROR(INDEX('Pozisyon Envanteri'!$Q$6:$Q$105,MATCH($A113,'Pozisyon Envanteri'!$A$6:$A$105,0)),""))</f>
        <v/>
      </c>
    </row>
    <row r="114" spans="1:25" x14ac:dyDescent="0.25">
      <c r="A114" s="108" t="str">
        <f>IF('Görev ve İş Yükü'!A114="","",'Görev ve İş Yükü'!A114)</f>
        <v/>
      </c>
      <c r="B114" s="108" t="str">
        <f>IF($A114="","",IFERROR(INDEX('Pozisyon Envanteri'!$B$6:$B$105,MATCH($A114,'Pozisyon Envanteri'!$A$6:$A$105,0)),""))</f>
        <v/>
      </c>
      <c r="C114" s="108" t="str">
        <f>IF($A114="","",IFERROR(INDEX('Pozisyon Envanteri'!$C$6:$C$105,MATCH($A114,'Pozisyon Envanteri'!$A$6:$A$105,0)),""))</f>
        <v/>
      </c>
      <c r="D114" s="108" t="str">
        <f>IF($A114="","",IFERROR(INDEX('Pozisyon Envanteri'!$D$6:$D$105,MATCH($A114,'Pozisyon Envanteri'!$A$6:$A$105,0)),""))</f>
        <v/>
      </c>
      <c r="E114" s="108" t="str">
        <f>IF($A114="","",IFERROR(INDEX('Pozisyon Envanteri'!$E$6:$E$105,MATCH($A114,'Pozisyon Envanteri'!$A$6:$A$105,0)),""))</f>
        <v/>
      </c>
      <c r="F114" s="108" t="str">
        <f>IF($A114="","",IFERROR(INDEX('Pozisyon Envanteri'!$F$6:$F$105,MATCH($A114,'Pozisyon Envanteri'!$A$6:$A$105,0)),""))</f>
        <v/>
      </c>
      <c r="G114" s="108" t="str">
        <f>IF($A114="","",IFERROR(INDEX('Pozisyon Envanteri'!$L$6:$L$105,MATCH($A114,'Pozisyon Envanteri'!$A$6:$A$105,0)),""))</f>
        <v/>
      </c>
      <c r="H114" s="108" t="str">
        <f>IF($A114="","",IFERROR(INDEX('Pozisyon Envanteri'!$M$6:$M$105,MATCH($A114,'Pozisyon Envanteri'!$A$6:$A$105,0)),""))</f>
        <v/>
      </c>
      <c r="I114" s="108" t="str">
        <f>IF($A114="","",'Görev ve İş Yükü'!B114)</f>
        <v/>
      </c>
      <c r="J114" s="108" t="str">
        <f>IF($A114="","",'Görev ve İş Yükü'!C114)</f>
        <v/>
      </c>
      <c r="K114" s="108" t="str">
        <f>IF($A114="","",'Görev ve İş Yükü'!F114)</f>
        <v/>
      </c>
      <c r="L114" s="102" t="str">
        <f>IF($A114="","",'Görev ve İş Yükü'!I114)</f>
        <v/>
      </c>
      <c r="M114" s="108" t="str">
        <f>IF($A114="","",'Görev ve İş Yükü'!W114)</f>
        <v/>
      </c>
      <c r="N114" s="101" t="str">
        <f>IF($A114="","",'Görev ve İş Yükü'!Z114)</f>
        <v/>
      </c>
      <c r="O114" s="101" t="str">
        <f>IF($A114="","",'Görev ve İş Yükü'!AA114)</f>
        <v/>
      </c>
      <c r="P114" s="102" t="str">
        <f>IF($A114="","",'Görev ve İş Yükü'!AB114)</f>
        <v/>
      </c>
      <c r="Q114" s="103" t="str">
        <f>IF($A114="","",'Görev ve İş Yükü'!AC114)</f>
        <v/>
      </c>
      <c r="R114" s="108" t="str">
        <f>IF($A114="","",'Görev ve İş Yükü'!N114)</f>
        <v/>
      </c>
      <c r="S114" s="108" t="str">
        <f>IF($A114="","",'Görev ve İş Yükü'!R114)</f>
        <v/>
      </c>
      <c r="T114" s="108" t="str">
        <f>IF($A114="","",'Görev ve İş Yükü'!S114)</f>
        <v/>
      </c>
      <c r="U114" s="123" t="str">
        <f>IF($A114="","",IFERROR(INDEX('İş Değerleme &amp; Kademe'!$N$6:$N$105,MATCH($A114,'İş Değerleme &amp; Kademe'!$A$6:$A$105,0)),""))</f>
        <v/>
      </c>
      <c r="V114" s="108" t="str">
        <f>IF($A114="","",IFERROR(INDEX('İş Değerleme &amp; Kademe'!$O$6:$O$105,MATCH($A114,'İş Değerleme &amp; Kademe'!$A$6:$A$105,0)),""))</f>
        <v/>
      </c>
      <c r="W114" s="123" t="str">
        <f>IF($A114="","",IFERROR(INDEX('Yetenek &amp; Kariyer'!$O$6:$O$105,MATCH($A114,'Yetenek &amp; Kariyer'!$A$6:$A$105,0)),""))</f>
        <v/>
      </c>
      <c r="X114" s="108" t="str">
        <f>IF($A114="","",IFERROR(INDEX('Yetenek &amp; Kariyer'!$P$6:$P$105,MATCH($A114,'Yetenek &amp; Kariyer'!$A$6:$A$105,0)),""))</f>
        <v/>
      </c>
      <c r="Y114" s="108" t="str">
        <f>IF($A114="","",IFERROR(INDEX('Pozisyon Envanteri'!$Q$6:$Q$105,MATCH($A114,'Pozisyon Envanteri'!$A$6:$A$105,0)),""))</f>
        <v/>
      </c>
    </row>
    <row r="115" spans="1:25" x14ac:dyDescent="0.25">
      <c r="A115" s="108" t="str">
        <f>IF('Görev ve İş Yükü'!A115="","",'Görev ve İş Yükü'!A115)</f>
        <v/>
      </c>
      <c r="B115" s="108" t="str">
        <f>IF($A115="","",IFERROR(INDEX('Pozisyon Envanteri'!$B$6:$B$105,MATCH($A115,'Pozisyon Envanteri'!$A$6:$A$105,0)),""))</f>
        <v/>
      </c>
      <c r="C115" s="108" t="str">
        <f>IF($A115="","",IFERROR(INDEX('Pozisyon Envanteri'!$C$6:$C$105,MATCH($A115,'Pozisyon Envanteri'!$A$6:$A$105,0)),""))</f>
        <v/>
      </c>
      <c r="D115" s="108" t="str">
        <f>IF($A115="","",IFERROR(INDEX('Pozisyon Envanteri'!$D$6:$D$105,MATCH($A115,'Pozisyon Envanteri'!$A$6:$A$105,0)),""))</f>
        <v/>
      </c>
      <c r="E115" s="108" t="str">
        <f>IF($A115="","",IFERROR(INDEX('Pozisyon Envanteri'!$E$6:$E$105,MATCH($A115,'Pozisyon Envanteri'!$A$6:$A$105,0)),""))</f>
        <v/>
      </c>
      <c r="F115" s="108" t="str">
        <f>IF($A115="","",IFERROR(INDEX('Pozisyon Envanteri'!$F$6:$F$105,MATCH($A115,'Pozisyon Envanteri'!$A$6:$A$105,0)),""))</f>
        <v/>
      </c>
      <c r="G115" s="108" t="str">
        <f>IF($A115="","",IFERROR(INDEX('Pozisyon Envanteri'!$L$6:$L$105,MATCH($A115,'Pozisyon Envanteri'!$A$6:$A$105,0)),""))</f>
        <v/>
      </c>
      <c r="H115" s="108" t="str">
        <f>IF($A115="","",IFERROR(INDEX('Pozisyon Envanteri'!$M$6:$M$105,MATCH($A115,'Pozisyon Envanteri'!$A$6:$A$105,0)),""))</f>
        <v/>
      </c>
      <c r="I115" s="108" t="str">
        <f>IF($A115="","",'Görev ve İş Yükü'!B115)</f>
        <v/>
      </c>
      <c r="J115" s="108" t="str">
        <f>IF($A115="","",'Görev ve İş Yükü'!C115)</f>
        <v/>
      </c>
      <c r="K115" s="108" t="str">
        <f>IF($A115="","",'Görev ve İş Yükü'!F115)</f>
        <v/>
      </c>
      <c r="L115" s="102" t="str">
        <f>IF($A115="","",'Görev ve İş Yükü'!I115)</f>
        <v/>
      </c>
      <c r="M115" s="108" t="str">
        <f>IF($A115="","",'Görev ve İş Yükü'!W115)</f>
        <v/>
      </c>
      <c r="N115" s="101" t="str">
        <f>IF($A115="","",'Görev ve İş Yükü'!Z115)</f>
        <v/>
      </c>
      <c r="O115" s="101" t="str">
        <f>IF($A115="","",'Görev ve İş Yükü'!AA115)</f>
        <v/>
      </c>
      <c r="P115" s="102" t="str">
        <f>IF($A115="","",'Görev ve İş Yükü'!AB115)</f>
        <v/>
      </c>
      <c r="Q115" s="103" t="str">
        <f>IF($A115="","",'Görev ve İş Yükü'!AC115)</f>
        <v/>
      </c>
      <c r="R115" s="108" t="str">
        <f>IF($A115="","",'Görev ve İş Yükü'!N115)</f>
        <v/>
      </c>
      <c r="S115" s="108" t="str">
        <f>IF($A115="","",'Görev ve İş Yükü'!R115)</f>
        <v/>
      </c>
      <c r="T115" s="108" t="str">
        <f>IF($A115="","",'Görev ve İş Yükü'!S115)</f>
        <v/>
      </c>
      <c r="U115" s="123" t="str">
        <f>IF($A115="","",IFERROR(INDEX('İş Değerleme &amp; Kademe'!$N$6:$N$105,MATCH($A115,'İş Değerleme &amp; Kademe'!$A$6:$A$105,0)),""))</f>
        <v/>
      </c>
      <c r="V115" s="108" t="str">
        <f>IF($A115="","",IFERROR(INDEX('İş Değerleme &amp; Kademe'!$O$6:$O$105,MATCH($A115,'İş Değerleme &amp; Kademe'!$A$6:$A$105,0)),""))</f>
        <v/>
      </c>
      <c r="W115" s="123" t="str">
        <f>IF($A115="","",IFERROR(INDEX('Yetenek &amp; Kariyer'!$O$6:$O$105,MATCH($A115,'Yetenek &amp; Kariyer'!$A$6:$A$105,0)),""))</f>
        <v/>
      </c>
      <c r="X115" s="108" t="str">
        <f>IF($A115="","",IFERROR(INDEX('Yetenek &amp; Kariyer'!$P$6:$P$105,MATCH($A115,'Yetenek &amp; Kariyer'!$A$6:$A$105,0)),""))</f>
        <v/>
      </c>
      <c r="Y115" s="108" t="str">
        <f>IF($A115="","",IFERROR(INDEX('Pozisyon Envanteri'!$Q$6:$Q$105,MATCH($A115,'Pozisyon Envanteri'!$A$6:$A$105,0)),""))</f>
        <v/>
      </c>
    </row>
    <row r="116" spans="1:25" x14ac:dyDescent="0.25">
      <c r="A116" s="108" t="str">
        <f>IF('Görev ve İş Yükü'!A116="","",'Görev ve İş Yükü'!A116)</f>
        <v/>
      </c>
      <c r="B116" s="108" t="str">
        <f>IF($A116="","",IFERROR(INDEX('Pozisyon Envanteri'!$B$6:$B$105,MATCH($A116,'Pozisyon Envanteri'!$A$6:$A$105,0)),""))</f>
        <v/>
      </c>
      <c r="C116" s="108" t="str">
        <f>IF($A116="","",IFERROR(INDEX('Pozisyon Envanteri'!$C$6:$C$105,MATCH($A116,'Pozisyon Envanteri'!$A$6:$A$105,0)),""))</f>
        <v/>
      </c>
      <c r="D116" s="108" t="str">
        <f>IF($A116="","",IFERROR(INDEX('Pozisyon Envanteri'!$D$6:$D$105,MATCH($A116,'Pozisyon Envanteri'!$A$6:$A$105,0)),""))</f>
        <v/>
      </c>
      <c r="E116" s="108" t="str">
        <f>IF($A116="","",IFERROR(INDEX('Pozisyon Envanteri'!$E$6:$E$105,MATCH($A116,'Pozisyon Envanteri'!$A$6:$A$105,0)),""))</f>
        <v/>
      </c>
      <c r="F116" s="108" t="str">
        <f>IF($A116="","",IFERROR(INDEX('Pozisyon Envanteri'!$F$6:$F$105,MATCH($A116,'Pozisyon Envanteri'!$A$6:$A$105,0)),""))</f>
        <v/>
      </c>
      <c r="G116" s="108" t="str">
        <f>IF($A116="","",IFERROR(INDEX('Pozisyon Envanteri'!$L$6:$L$105,MATCH($A116,'Pozisyon Envanteri'!$A$6:$A$105,0)),""))</f>
        <v/>
      </c>
      <c r="H116" s="108" t="str">
        <f>IF($A116="","",IFERROR(INDEX('Pozisyon Envanteri'!$M$6:$M$105,MATCH($A116,'Pozisyon Envanteri'!$A$6:$A$105,0)),""))</f>
        <v/>
      </c>
      <c r="I116" s="108" t="str">
        <f>IF($A116="","",'Görev ve İş Yükü'!B116)</f>
        <v/>
      </c>
      <c r="J116" s="108" t="str">
        <f>IF($A116="","",'Görev ve İş Yükü'!C116)</f>
        <v/>
      </c>
      <c r="K116" s="108" t="str">
        <f>IF($A116="","",'Görev ve İş Yükü'!F116)</f>
        <v/>
      </c>
      <c r="L116" s="102" t="str">
        <f>IF($A116="","",'Görev ve İş Yükü'!I116)</f>
        <v/>
      </c>
      <c r="M116" s="108" t="str">
        <f>IF($A116="","",'Görev ve İş Yükü'!W116)</f>
        <v/>
      </c>
      <c r="N116" s="101" t="str">
        <f>IF($A116="","",'Görev ve İş Yükü'!Z116)</f>
        <v/>
      </c>
      <c r="O116" s="101" t="str">
        <f>IF($A116="","",'Görev ve İş Yükü'!AA116)</f>
        <v/>
      </c>
      <c r="P116" s="102" t="str">
        <f>IF($A116="","",'Görev ve İş Yükü'!AB116)</f>
        <v/>
      </c>
      <c r="Q116" s="103" t="str">
        <f>IF($A116="","",'Görev ve İş Yükü'!AC116)</f>
        <v/>
      </c>
      <c r="R116" s="108" t="str">
        <f>IF($A116="","",'Görev ve İş Yükü'!N116)</f>
        <v/>
      </c>
      <c r="S116" s="108" t="str">
        <f>IF($A116="","",'Görev ve İş Yükü'!R116)</f>
        <v/>
      </c>
      <c r="T116" s="108" t="str">
        <f>IF($A116="","",'Görev ve İş Yükü'!S116)</f>
        <v/>
      </c>
      <c r="U116" s="123" t="str">
        <f>IF($A116="","",IFERROR(INDEX('İş Değerleme &amp; Kademe'!$N$6:$N$105,MATCH($A116,'İş Değerleme &amp; Kademe'!$A$6:$A$105,0)),""))</f>
        <v/>
      </c>
      <c r="V116" s="108" t="str">
        <f>IF($A116="","",IFERROR(INDEX('İş Değerleme &amp; Kademe'!$O$6:$O$105,MATCH($A116,'İş Değerleme &amp; Kademe'!$A$6:$A$105,0)),""))</f>
        <v/>
      </c>
      <c r="W116" s="123" t="str">
        <f>IF($A116="","",IFERROR(INDEX('Yetenek &amp; Kariyer'!$O$6:$O$105,MATCH($A116,'Yetenek &amp; Kariyer'!$A$6:$A$105,0)),""))</f>
        <v/>
      </c>
      <c r="X116" s="108" t="str">
        <f>IF($A116="","",IFERROR(INDEX('Yetenek &amp; Kariyer'!$P$6:$P$105,MATCH($A116,'Yetenek &amp; Kariyer'!$A$6:$A$105,0)),""))</f>
        <v/>
      </c>
      <c r="Y116" s="108" t="str">
        <f>IF($A116="","",IFERROR(INDEX('Pozisyon Envanteri'!$Q$6:$Q$105,MATCH($A116,'Pozisyon Envanteri'!$A$6:$A$105,0)),""))</f>
        <v/>
      </c>
    </row>
    <row r="117" spans="1:25" x14ac:dyDescent="0.25">
      <c r="A117" s="108" t="str">
        <f>IF('Görev ve İş Yükü'!A117="","",'Görev ve İş Yükü'!A117)</f>
        <v/>
      </c>
      <c r="B117" s="108" t="str">
        <f>IF($A117="","",IFERROR(INDEX('Pozisyon Envanteri'!$B$6:$B$105,MATCH($A117,'Pozisyon Envanteri'!$A$6:$A$105,0)),""))</f>
        <v/>
      </c>
      <c r="C117" s="108" t="str">
        <f>IF($A117="","",IFERROR(INDEX('Pozisyon Envanteri'!$C$6:$C$105,MATCH($A117,'Pozisyon Envanteri'!$A$6:$A$105,0)),""))</f>
        <v/>
      </c>
      <c r="D117" s="108" t="str">
        <f>IF($A117="","",IFERROR(INDEX('Pozisyon Envanteri'!$D$6:$D$105,MATCH($A117,'Pozisyon Envanteri'!$A$6:$A$105,0)),""))</f>
        <v/>
      </c>
      <c r="E117" s="108" t="str">
        <f>IF($A117="","",IFERROR(INDEX('Pozisyon Envanteri'!$E$6:$E$105,MATCH($A117,'Pozisyon Envanteri'!$A$6:$A$105,0)),""))</f>
        <v/>
      </c>
      <c r="F117" s="108" t="str">
        <f>IF($A117="","",IFERROR(INDEX('Pozisyon Envanteri'!$F$6:$F$105,MATCH($A117,'Pozisyon Envanteri'!$A$6:$A$105,0)),""))</f>
        <v/>
      </c>
      <c r="G117" s="108" t="str">
        <f>IF($A117="","",IFERROR(INDEX('Pozisyon Envanteri'!$L$6:$L$105,MATCH($A117,'Pozisyon Envanteri'!$A$6:$A$105,0)),""))</f>
        <v/>
      </c>
      <c r="H117" s="108" t="str">
        <f>IF($A117="","",IFERROR(INDEX('Pozisyon Envanteri'!$M$6:$M$105,MATCH($A117,'Pozisyon Envanteri'!$A$6:$A$105,0)),""))</f>
        <v/>
      </c>
      <c r="I117" s="108" t="str">
        <f>IF($A117="","",'Görev ve İş Yükü'!B117)</f>
        <v/>
      </c>
      <c r="J117" s="108" t="str">
        <f>IF($A117="","",'Görev ve İş Yükü'!C117)</f>
        <v/>
      </c>
      <c r="K117" s="108" t="str">
        <f>IF($A117="","",'Görev ve İş Yükü'!F117)</f>
        <v/>
      </c>
      <c r="L117" s="102" t="str">
        <f>IF($A117="","",'Görev ve İş Yükü'!I117)</f>
        <v/>
      </c>
      <c r="M117" s="108" t="str">
        <f>IF($A117="","",'Görev ve İş Yükü'!W117)</f>
        <v/>
      </c>
      <c r="N117" s="101" t="str">
        <f>IF($A117="","",'Görev ve İş Yükü'!Z117)</f>
        <v/>
      </c>
      <c r="O117" s="101" t="str">
        <f>IF($A117="","",'Görev ve İş Yükü'!AA117)</f>
        <v/>
      </c>
      <c r="P117" s="102" t="str">
        <f>IF($A117="","",'Görev ve İş Yükü'!AB117)</f>
        <v/>
      </c>
      <c r="Q117" s="103" t="str">
        <f>IF($A117="","",'Görev ve İş Yükü'!AC117)</f>
        <v/>
      </c>
      <c r="R117" s="108" t="str">
        <f>IF($A117="","",'Görev ve İş Yükü'!N117)</f>
        <v/>
      </c>
      <c r="S117" s="108" t="str">
        <f>IF($A117="","",'Görev ve İş Yükü'!R117)</f>
        <v/>
      </c>
      <c r="T117" s="108" t="str">
        <f>IF($A117="","",'Görev ve İş Yükü'!S117)</f>
        <v/>
      </c>
      <c r="U117" s="123" t="str">
        <f>IF($A117="","",IFERROR(INDEX('İş Değerleme &amp; Kademe'!$N$6:$N$105,MATCH($A117,'İş Değerleme &amp; Kademe'!$A$6:$A$105,0)),""))</f>
        <v/>
      </c>
      <c r="V117" s="108" t="str">
        <f>IF($A117="","",IFERROR(INDEX('İş Değerleme &amp; Kademe'!$O$6:$O$105,MATCH($A117,'İş Değerleme &amp; Kademe'!$A$6:$A$105,0)),""))</f>
        <v/>
      </c>
      <c r="W117" s="123" t="str">
        <f>IF($A117="","",IFERROR(INDEX('Yetenek &amp; Kariyer'!$O$6:$O$105,MATCH($A117,'Yetenek &amp; Kariyer'!$A$6:$A$105,0)),""))</f>
        <v/>
      </c>
      <c r="X117" s="108" t="str">
        <f>IF($A117="","",IFERROR(INDEX('Yetenek &amp; Kariyer'!$P$6:$P$105,MATCH($A117,'Yetenek &amp; Kariyer'!$A$6:$A$105,0)),""))</f>
        <v/>
      </c>
      <c r="Y117" s="108" t="str">
        <f>IF($A117="","",IFERROR(INDEX('Pozisyon Envanteri'!$Q$6:$Q$105,MATCH($A117,'Pozisyon Envanteri'!$A$6:$A$105,0)),""))</f>
        <v/>
      </c>
    </row>
    <row r="118" spans="1:25" x14ac:dyDescent="0.25">
      <c r="A118" s="108" t="str">
        <f>IF('Görev ve İş Yükü'!A118="","",'Görev ve İş Yükü'!A118)</f>
        <v/>
      </c>
      <c r="B118" s="108" t="str">
        <f>IF($A118="","",IFERROR(INDEX('Pozisyon Envanteri'!$B$6:$B$105,MATCH($A118,'Pozisyon Envanteri'!$A$6:$A$105,0)),""))</f>
        <v/>
      </c>
      <c r="C118" s="108" t="str">
        <f>IF($A118="","",IFERROR(INDEX('Pozisyon Envanteri'!$C$6:$C$105,MATCH($A118,'Pozisyon Envanteri'!$A$6:$A$105,0)),""))</f>
        <v/>
      </c>
      <c r="D118" s="108" t="str">
        <f>IF($A118="","",IFERROR(INDEX('Pozisyon Envanteri'!$D$6:$D$105,MATCH($A118,'Pozisyon Envanteri'!$A$6:$A$105,0)),""))</f>
        <v/>
      </c>
      <c r="E118" s="108" t="str">
        <f>IF($A118="","",IFERROR(INDEX('Pozisyon Envanteri'!$E$6:$E$105,MATCH($A118,'Pozisyon Envanteri'!$A$6:$A$105,0)),""))</f>
        <v/>
      </c>
      <c r="F118" s="108" t="str">
        <f>IF($A118="","",IFERROR(INDEX('Pozisyon Envanteri'!$F$6:$F$105,MATCH($A118,'Pozisyon Envanteri'!$A$6:$A$105,0)),""))</f>
        <v/>
      </c>
      <c r="G118" s="108" t="str">
        <f>IF($A118="","",IFERROR(INDEX('Pozisyon Envanteri'!$L$6:$L$105,MATCH($A118,'Pozisyon Envanteri'!$A$6:$A$105,0)),""))</f>
        <v/>
      </c>
      <c r="H118" s="108" t="str">
        <f>IF($A118="","",IFERROR(INDEX('Pozisyon Envanteri'!$M$6:$M$105,MATCH($A118,'Pozisyon Envanteri'!$A$6:$A$105,0)),""))</f>
        <v/>
      </c>
      <c r="I118" s="108" t="str">
        <f>IF($A118="","",'Görev ve İş Yükü'!B118)</f>
        <v/>
      </c>
      <c r="J118" s="108" t="str">
        <f>IF($A118="","",'Görev ve İş Yükü'!C118)</f>
        <v/>
      </c>
      <c r="K118" s="108" t="str">
        <f>IF($A118="","",'Görev ve İş Yükü'!F118)</f>
        <v/>
      </c>
      <c r="L118" s="102" t="str">
        <f>IF($A118="","",'Görev ve İş Yükü'!I118)</f>
        <v/>
      </c>
      <c r="M118" s="108" t="str">
        <f>IF($A118="","",'Görev ve İş Yükü'!W118)</f>
        <v/>
      </c>
      <c r="N118" s="101" t="str">
        <f>IF($A118="","",'Görev ve İş Yükü'!Z118)</f>
        <v/>
      </c>
      <c r="O118" s="101" t="str">
        <f>IF($A118="","",'Görev ve İş Yükü'!AA118)</f>
        <v/>
      </c>
      <c r="P118" s="102" t="str">
        <f>IF($A118="","",'Görev ve İş Yükü'!AB118)</f>
        <v/>
      </c>
      <c r="Q118" s="103" t="str">
        <f>IF($A118="","",'Görev ve İş Yükü'!AC118)</f>
        <v/>
      </c>
      <c r="R118" s="108" t="str">
        <f>IF($A118="","",'Görev ve İş Yükü'!N118)</f>
        <v/>
      </c>
      <c r="S118" s="108" t="str">
        <f>IF($A118="","",'Görev ve İş Yükü'!R118)</f>
        <v/>
      </c>
      <c r="T118" s="108" t="str">
        <f>IF($A118="","",'Görev ve İş Yükü'!S118)</f>
        <v/>
      </c>
      <c r="U118" s="123" t="str">
        <f>IF($A118="","",IFERROR(INDEX('İş Değerleme &amp; Kademe'!$N$6:$N$105,MATCH($A118,'İş Değerleme &amp; Kademe'!$A$6:$A$105,0)),""))</f>
        <v/>
      </c>
      <c r="V118" s="108" t="str">
        <f>IF($A118="","",IFERROR(INDEX('İş Değerleme &amp; Kademe'!$O$6:$O$105,MATCH($A118,'İş Değerleme &amp; Kademe'!$A$6:$A$105,0)),""))</f>
        <v/>
      </c>
      <c r="W118" s="123" t="str">
        <f>IF($A118="","",IFERROR(INDEX('Yetenek &amp; Kariyer'!$O$6:$O$105,MATCH($A118,'Yetenek &amp; Kariyer'!$A$6:$A$105,0)),""))</f>
        <v/>
      </c>
      <c r="X118" s="108" t="str">
        <f>IF($A118="","",IFERROR(INDEX('Yetenek &amp; Kariyer'!$P$6:$P$105,MATCH($A118,'Yetenek &amp; Kariyer'!$A$6:$A$105,0)),""))</f>
        <v/>
      </c>
      <c r="Y118" s="108" t="str">
        <f>IF($A118="","",IFERROR(INDEX('Pozisyon Envanteri'!$Q$6:$Q$105,MATCH($A118,'Pozisyon Envanteri'!$A$6:$A$105,0)),""))</f>
        <v/>
      </c>
    </row>
    <row r="119" spans="1:25" x14ac:dyDescent="0.25">
      <c r="A119" s="108" t="str">
        <f>IF('Görev ve İş Yükü'!A119="","",'Görev ve İş Yükü'!A119)</f>
        <v/>
      </c>
      <c r="B119" s="108" t="str">
        <f>IF($A119="","",IFERROR(INDEX('Pozisyon Envanteri'!$B$6:$B$105,MATCH($A119,'Pozisyon Envanteri'!$A$6:$A$105,0)),""))</f>
        <v/>
      </c>
      <c r="C119" s="108" t="str">
        <f>IF($A119="","",IFERROR(INDEX('Pozisyon Envanteri'!$C$6:$C$105,MATCH($A119,'Pozisyon Envanteri'!$A$6:$A$105,0)),""))</f>
        <v/>
      </c>
      <c r="D119" s="108" t="str">
        <f>IF($A119="","",IFERROR(INDEX('Pozisyon Envanteri'!$D$6:$D$105,MATCH($A119,'Pozisyon Envanteri'!$A$6:$A$105,0)),""))</f>
        <v/>
      </c>
      <c r="E119" s="108" t="str">
        <f>IF($A119="","",IFERROR(INDEX('Pozisyon Envanteri'!$E$6:$E$105,MATCH($A119,'Pozisyon Envanteri'!$A$6:$A$105,0)),""))</f>
        <v/>
      </c>
      <c r="F119" s="108" t="str">
        <f>IF($A119="","",IFERROR(INDEX('Pozisyon Envanteri'!$F$6:$F$105,MATCH($A119,'Pozisyon Envanteri'!$A$6:$A$105,0)),""))</f>
        <v/>
      </c>
      <c r="G119" s="108" t="str">
        <f>IF($A119="","",IFERROR(INDEX('Pozisyon Envanteri'!$L$6:$L$105,MATCH($A119,'Pozisyon Envanteri'!$A$6:$A$105,0)),""))</f>
        <v/>
      </c>
      <c r="H119" s="108" t="str">
        <f>IF($A119="","",IFERROR(INDEX('Pozisyon Envanteri'!$M$6:$M$105,MATCH($A119,'Pozisyon Envanteri'!$A$6:$A$105,0)),""))</f>
        <v/>
      </c>
      <c r="I119" s="108" t="str">
        <f>IF($A119="","",'Görev ve İş Yükü'!B119)</f>
        <v/>
      </c>
      <c r="J119" s="108" t="str">
        <f>IF($A119="","",'Görev ve İş Yükü'!C119)</f>
        <v/>
      </c>
      <c r="K119" s="108" t="str">
        <f>IF($A119="","",'Görev ve İş Yükü'!F119)</f>
        <v/>
      </c>
      <c r="L119" s="102" t="str">
        <f>IF($A119="","",'Görev ve İş Yükü'!I119)</f>
        <v/>
      </c>
      <c r="M119" s="108" t="str">
        <f>IF($A119="","",'Görev ve İş Yükü'!W119)</f>
        <v/>
      </c>
      <c r="N119" s="101" t="str">
        <f>IF($A119="","",'Görev ve İş Yükü'!Z119)</f>
        <v/>
      </c>
      <c r="O119" s="101" t="str">
        <f>IF($A119="","",'Görev ve İş Yükü'!AA119)</f>
        <v/>
      </c>
      <c r="P119" s="102" t="str">
        <f>IF($A119="","",'Görev ve İş Yükü'!AB119)</f>
        <v/>
      </c>
      <c r="Q119" s="103" t="str">
        <f>IF($A119="","",'Görev ve İş Yükü'!AC119)</f>
        <v/>
      </c>
      <c r="R119" s="108" t="str">
        <f>IF($A119="","",'Görev ve İş Yükü'!N119)</f>
        <v/>
      </c>
      <c r="S119" s="108" t="str">
        <f>IF($A119="","",'Görev ve İş Yükü'!R119)</f>
        <v/>
      </c>
      <c r="T119" s="108" t="str">
        <f>IF($A119="","",'Görev ve İş Yükü'!S119)</f>
        <v/>
      </c>
      <c r="U119" s="123" t="str">
        <f>IF($A119="","",IFERROR(INDEX('İş Değerleme &amp; Kademe'!$N$6:$N$105,MATCH($A119,'İş Değerleme &amp; Kademe'!$A$6:$A$105,0)),""))</f>
        <v/>
      </c>
      <c r="V119" s="108" t="str">
        <f>IF($A119="","",IFERROR(INDEX('İş Değerleme &amp; Kademe'!$O$6:$O$105,MATCH($A119,'İş Değerleme &amp; Kademe'!$A$6:$A$105,0)),""))</f>
        <v/>
      </c>
      <c r="W119" s="123" t="str">
        <f>IF($A119="","",IFERROR(INDEX('Yetenek &amp; Kariyer'!$O$6:$O$105,MATCH($A119,'Yetenek &amp; Kariyer'!$A$6:$A$105,0)),""))</f>
        <v/>
      </c>
      <c r="X119" s="108" t="str">
        <f>IF($A119="","",IFERROR(INDEX('Yetenek &amp; Kariyer'!$P$6:$P$105,MATCH($A119,'Yetenek &amp; Kariyer'!$A$6:$A$105,0)),""))</f>
        <v/>
      </c>
      <c r="Y119" s="108" t="str">
        <f>IF($A119="","",IFERROR(INDEX('Pozisyon Envanteri'!$Q$6:$Q$105,MATCH($A119,'Pozisyon Envanteri'!$A$6:$A$105,0)),""))</f>
        <v/>
      </c>
    </row>
    <row r="120" spans="1:25" x14ac:dyDescent="0.25">
      <c r="A120" s="108" t="str">
        <f>IF('Görev ve İş Yükü'!A120="","",'Görev ve İş Yükü'!A120)</f>
        <v/>
      </c>
      <c r="B120" s="108" t="str">
        <f>IF($A120="","",IFERROR(INDEX('Pozisyon Envanteri'!$B$6:$B$105,MATCH($A120,'Pozisyon Envanteri'!$A$6:$A$105,0)),""))</f>
        <v/>
      </c>
      <c r="C120" s="108" t="str">
        <f>IF($A120="","",IFERROR(INDEX('Pozisyon Envanteri'!$C$6:$C$105,MATCH($A120,'Pozisyon Envanteri'!$A$6:$A$105,0)),""))</f>
        <v/>
      </c>
      <c r="D120" s="108" t="str">
        <f>IF($A120="","",IFERROR(INDEX('Pozisyon Envanteri'!$D$6:$D$105,MATCH($A120,'Pozisyon Envanteri'!$A$6:$A$105,0)),""))</f>
        <v/>
      </c>
      <c r="E120" s="108" t="str">
        <f>IF($A120="","",IFERROR(INDEX('Pozisyon Envanteri'!$E$6:$E$105,MATCH($A120,'Pozisyon Envanteri'!$A$6:$A$105,0)),""))</f>
        <v/>
      </c>
      <c r="F120" s="108" t="str">
        <f>IF($A120="","",IFERROR(INDEX('Pozisyon Envanteri'!$F$6:$F$105,MATCH($A120,'Pozisyon Envanteri'!$A$6:$A$105,0)),""))</f>
        <v/>
      </c>
      <c r="G120" s="108" t="str">
        <f>IF($A120="","",IFERROR(INDEX('Pozisyon Envanteri'!$L$6:$L$105,MATCH($A120,'Pozisyon Envanteri'!$A$6:$A$105,0)),""))</f>
        <v/>
      </c>
      <c r="H120" s="108" t="str">
        <f>IF($A120="","",IFERROR(INDEX('Pozisyon Envanteri'!$M$6:$M$105,MATCH($A120,'Pozisyon Envanteri'!$A$6:$A$105,0)),""))</f>
        <v/>
      </c>
      <c r="I120" s="108" t="str">
        <f>IF($A120="","",'Görev ve İş Yükü'!B120)</f>
        <v/>
      </c>
      <c r="J120" s="108" t="str">
        <f>IF($A120="","",'Görev ve İş Yükü'!C120)</f>
        <v/>
      </c>
      <c r="K120" s="108" t="str">
        <f>IF($A120="","",'Görev ve İş Yükü'!F120)</f>
        <v/>
      </c>
      <c r="L120" s="102" t="str">
        <f>IF($A120="","",'Görev ve İş Yükü'!I120)</f>
        <v/>
      </c>
      <c r="M120" s="108" t="str">
        <f>IF($A120="","",'Görev ve İş Yükü'!W120)</f>
        <v/>
      </c>
      <c r="N120" s="101" t="str">
        <f>IF($A120="","",'Görev ve İş Yükü'!Z120)</f>
        <v/>
      </c>
      <c r="O120" s="101" t="str">
        <f>IF($A120="","",'Görev ve İş Yükü'!AA120)</f>
        <v/>
      </c>
      <c r="P120" s="102" t="str">
        <f>IF($A120="","",'Görev ve İş Yükü'!AB120)</f>
        <v/>
      </c>
      <c r="Q120" s="103" t="str">
        <f>IF($A120="","",'Görev ve İş Yükü'!AC120)</f>
        <v/>
      </c>
      <c r="R120" s="108" t="str">
        <f>IF($A120="","",'Görev ve İş Yükü'!N120)</f>
        <v/>
      </c>
      <c r="S120" s="108" t="str">
        <f>IF($A120="","",'Görev ve İş Yükü'!R120)</f>
        <v/>
      </c>
      <c r="T120" s="108" t="str">
        <f>IF($A120="","",'Görev ve İş Yükü'!S120)</f>
        <v/>
      </c>
      <c r="U120" s="123" t="str">
        <f>IF($A120="","",IFERROR(INDEX('İş Değerleme &amp; Kademe'!$N$6:$N$105,MATCH($A120,'İş Değerleme &amp; Kademe'!$A$6:$A$105,0)),""))</f>
        <v/>
      </c>
      <c r="V120" s="108" t="str">
        <f>IF($A120="","",IFERROR(INDEX('İş Değerleme &amp; Kademe'!$O$6:$O$105,MATCH($A120,'İş Değerleme &amp; Kademe'!$A$6:$A$105,0)),""))</f>
        <v/>
      </c>
      <c r="W120" s="123" t="str">
        <f>IF($A120="","",IFERROR(INDEX('Yetenek &amp; Kariyer'!$O$6:$O$105,MATCH($A120,'Yetenek &amp; Kariyer'!$A$6:$A$105,0)),""))</f>
        <v/>
      </c>
      <c r="X120" s="108" t="str">
        <f>IF($A120="","",IFERROR(INDEX('Yetenek &amp; Kariyer'!$P$6:$P$105,MATCH($A120,'Yetenek &amp; Kariyer'!$A$6:$A$105,0)),""))</f>
        <v/>
      </c>
      <c r="Y120" s="108" t="str">
        <f>IF($A120="","",IFERROR(INDEX('Pozisyon Envanteri'!$Q$6:$Q$105,MATCH($A120,'Pozisyon Envanteri'!$A$6:$A$105,0)),""))</f>
        <v/>
      </c>
    </row>
    <row r="121" spans="1:25" x14ac:dyDescent="0.25">
      <c r="A121" s="108" t="str">
        <f>IF('Görev ve İş Yükü'!A121="","",'Görev ve İş Yükü'!A121)</f>
        <v/>
      </c>
      <c r="B121" s="108" t="str">
        <f>IF($A121="","",IFERROR(INDEX('Pozisyon Envanteri'!$B$6:$B$105,MATCH($A121,'Pozisyon Envanteri'!$A$6:$A$105,0)),""))</f>
        <v/>
      </c>
      <c r="C121" s="108" t="str">
        <f>IF($A121="","",IFERROR(INDEX('Pozisyon Envanteri'!$C$6:$C$105,MATCH($A121,'Pozisyon Envanteri'!$A$6:$A$105,0)),""))</f>
        <v/>
      </c>
      <c r="D121" s="108" t="str">
        <f>IF($A121="","",IFERROR(INDEX('Pozisyon Envanteri'!$D$6:$D$105,MATCH($A121,'Pozisyon Envanteri'!$A$6:$A$105,0)),""))</f>
        <v/>
      </c>
      <c r="E121" s="108" t="str">
        <f>IF($A121="","",IFERROR(INDEX('Pozisyon Envanteri'!$E$6:$E$105,MATCH($A121,'Pozisyon Envanteri'!$A$6:$A$105,0)),""))</f>
        <v/>
      </c>
      <c r="F121" s="108" t="str">
        <f>IF($A121="","",IFERROR(INDEX('Pozisyon Envanteri'!$F$6:$F$105,MATCH($A121,'Pozisyon Envanteri'!$A$6:$A$105,0)),""))</f>
        <v/>
      </c>
      <c r="G121" s="108" t="str">
        <f>IF($A121="","",IFERROR(INDEX('Pozisyon Envanteri'!$L$6:$L$105,MATCH($A121,'Pozisyon Envanteri'!$A$6:$A$105,0)),""))</f>
        <v/>
      </c>
      <c r="H121" s="108" t="str">
        <f>IF($A121="","",IFERROR(INDEX('Pozisyon Envanteri'!$M$6:$M$105,MATCH($A121,'Pozisyon Envanteri'!$A$6:$A$105,0)),""))</f>
        <v/>
      </c>
      <c r="I121" s="108" t="str">
        <f>IF($A121="","",'Görev ve İş Yükü'!B121)</f>
        <v/>
      </c>
      <c r="J121" s="108" t="str">
        <f>IF($A121="","",'Görev ve İş Yükü'!C121)</f>
        <v/>
      </c>
      <c r="K121" s="108" t="str">
        <f>IF($A121="","",'Görev ve İş Yükü'!F121)</f>
        <v/>
      </c>
      <c r="L121" s="102" t="str">
        <f>IF($A121="","",'Görev ve İş Yükü'!I121)</f>
        <v/>
      </c>
      <c r="M121" s="108" t="str">
        <f>IF($A121="","",'Görev ve İş Yükü'!W121)</f>
        <v/>
      </c>
      <c r="N121" s="101" t="str">
        <f>IF($A121="","",'Görev ve İş Yükü'!Z121)</f>
        <v/>
      </c>
      <c r="O121" s="101" t="str">
        <f>IF($A121="","",'Görev ve İş Yükü'!AA121)</f>
        <v/>
      </c>
      <c r="P121" s="102" t="str">
        <f>IF($A121="","",'Görev ve İş Yükü'!AB121)</f>
        <v/>
      </c>
      <c r="Q121" s="103" t="str">
        <f>IF($A121="","",'Görev ve İş Yükü'!AC121)</f>
        <v/>
      </c>
      <c r="R121" s="108" t="str">
        <f>IF($A121="","",'Görev ve İş Yükü'!N121)</f>
        <v/>
      </c>
      <c r="S121" s="108" t="str">
        <f>IF($A121="","",'Görev ve İş Yükü'!R121)</f>
        <v/>
      </c>
      <c r="T121" s="108" t="str">
        <f>IF($A121="","",'Görev ve İş Yükü'!S121)</f>
        <v/>
      </c>
      <c r="U121" s="123" t="str">
        <f>IF($A121="","",IFERROR(INDEX('İş Değerleme &amp; Kademe'!$N$6:$N$105,MATCH($A121,'İş Değerleme &amp; Kademe'!$A$6:$A$105,0)),""))</f>
        <v/>
      </c>
      <c r="V121" s="108" t="str">
        <f>IF($A121="","",IFERROR(INDEX('İş Değerleme &amp; Kademe'!$O$6:$O$105,MATCH($A121,'İş Değerleme &amp; Kademe'!$A$6:$A$105,0)),""))</f>
        <v/>
      </c>
      <c r="W121" s="123" t="str">
        <f>IF($A121="","",IFERROR(INDEX('Yetenek &amp; Kariyer'!$O$6:$O$105,MATCH($A121,'Yetenek &amp; Kariyer'!$A$6:$A$105,0)),""))</f>
        <v/>
      </c>
      <c r="X121" s="108" t="str">
        <f>IF($A121="","",IFERROR(INDEX('Yetenek &amp; Kariyer'!$P$6:$P$105,MATCH($A121,'Yetenek &amp; Kariyer'!$A$6:$A$105,0)),""))</f>
        <v/>
      </c>
      <c r="Y121" s="108" t="str">
        <f>IF($A121="","",IFERROR(INDEX('Pozisyon Envanteri'!$Q$6:$Q$105,MATCH($A121,'Pozisyon Envanteri'!$A$6:$A$105,0)),""))</f>
        <v/>
      </c>
    </row>
    <row r="122" spans="1:25" x14ac:dyDescent="0.25">
      <c r="A122" s="108" t="str">
        <f>IF('Görev ve İş Yükü'!A122="","",'Görev ve İş Yükü'!A122)</f>
        <v/>
      </c>
      <c r="B122" s="108" t="str">
        <f>IF($A122="","",IFERROR(INDEX('Pozisyon Envanteri'!$B$6:$B$105,MATCH($A122,'Pozisyon Envanteri'!$A$6:$A$105,0)),""))</f>
        <v/>
      </c>
      <c r="C122" s="108" t="str">
        <f>IF($A122="","",IFERROR(INDEX('Pozisyon Envanteri'!$C$6:$C$105,MATCH($A122,'Pozisyon Envanteri'!$A$6:$A$105,0)),""))</f>
        <v/>
      </c>
      <c r="D122" s="108" t="str">
        <f>IF($A122="","",IFERROR(INDEX('Pozisyon Envanteri'!$D$6:$D$105,MATCH($A122,'Pozisyon Envanteri'!$A$6:$A$105,0)),""))</f>
        <v/>
      </c>
      <c r="E122" s="108" t="str">
        <f>IF($A122="","",IFERROR(INDEX('Pozisyon Envanteri'!$E$6:$E$105,MATCH($A122,'Pozisyon Envanteri'!$A$6:$A$105,0)),""))</f>
        <v/>
      </c>
      <c r="F122" s="108" t="str">
        <f>IF($A122="","",IFERROR(INDEX('Pozisyon Envanteri'!$F$6:$F$105,MATCH($A122,'Pozisyon Envanteri'!$A$6:$A$105,0)),""))</f>
        <v/>
      </c>
      <c r="G122" s="108" t="str">
        <f>IF($A122="","",IFERROR(INDEX('Pozisyon Envanteri'!$L$6:$L$105,MATCH($A122,'Pozisyon Envanteri'!$A$6:$A$105,0)),""))</f>
        <v/>
      </c>
      <c r="H122" s="108" t="str">
        <f>IF($A122="","",IFERROR(INDEX('Pozisyon Envanteri'!$M$6:$M$105,MATCH($A122,'Pozisyon Envanteri'!$A$6:$A$105,0)),""))</f>
        <v/>
      </c>
      <c r="I122" s="108" t="str">
        <f>IF($A122="","",'Görev ve İş Yükü'!B122)</f>
        <v/>
      </c>
      <c r="J122" s="108" t="str">
        <f>IF($A122="","",'Görev ve İş Yükü'!C122)</f>
        <v/>
      </c>
      <c r="K122" s="108" t="str">
        <f>IF($A122="","",'Görev ve İş Yükü'!F122)</f>
        <v/>
      </c>
      <c r="L122" s="102" t="str">
        <f>IF($A122="","",'Görev ve İş Yükü'!I122)</f>
        <v/>
      </c>
      <c r="M122" s="108" t="str">
        <f>IF($A122="","",'Görev ve İş Yükü'!W122)</f>
        <v/>
      </c>
      <c r="N122" s="101" t="str">
        <f>IF($A122="","",'Görev ve İş Yükü'!Z122)</f>
        <v/>
      </c>
      <c r="O122" s="101" t="str">
        <f>IF($A122="","",'Görev ve İş Yükü'!AA122)</f>
        <v/>
      </c>
      <c r="P122" s="102" t="str">
        <f>IF($A122="","",'Görev ve İş Yükü'!AB122)</f>
        <v/>
      </c>
      <c r="Q122" s="103" t="str">
        <f>IF($A122="","",'Görev ve İş Yükü'!AC122)</f>
        <v/>
      </c>
      <c r="R122" s="108" t="str">
        <f>IF($A122="","",'Görev ve İş Yükü'!N122)</f>
        <v/>
      </c>
      <c r="S122" s="108" t="str">
        <f>IF($A122="","",'Görev ve İş Yükü'!R122)</f>
        <v/>
      </c>
      <c r="T122" s="108" t="str">
        <f>IF($A122="","",'Görev ve İş Yükü'!S122)</f>
        <v/>
      </c>
      <c r="U122" s="123" t="str">
        <f>IF($A122="","",IFERROR(INDEX('İş Değerleme &amp; Kademe'!$N$6:$N$105,MATCH($A122,'İş Değerleme &amp; Kademe'!$A$6:$A$105,0)),""))</f>
        <v/>
      </c>
      <c r="V122" s="108" t="str">
        <f>IF($A122="","",IFERROR(INDEX('İş Değerleme &amp; Kademe'!$O$6:$O$105,MATCH($A122,'İş Değerleme &amp; Kademe'!$A$6:$A$105,0)),""))</f>
        <v/>
      </c>
      <c r="W122" s="123" t="str">
        <f>IF($A122="","",IFERROR(INDEX('Yetenek &amp; Kariyer'!$O$6:$O$105,MATCH($A122,'Yetenek &amp; Kariyer'!$A$6:$A$105,0)),""))</f>
        <v/>
      </c>
      <c r="X122" s="108" t="str">
        <f>IF($A122="","",IFERROR(INDEX('Yetenek &amp; Kariyer'!$P$6:$P$105,MATCH($A122,'Yetenek &amp; Kariyer'!$A$6:$A$105,0)),""))</f>
        <v/>
      </c>
      <c r="Y122" s="108" t="str">
        <f>IF($A122="","",IFERROR(INDEX('Pozisyon Envanteri'!$Q$6:$Q$105,MATCH($A122,'Pozisyon Envanteri'!$A$6:$A$105,0)),""))</f>
        <v/>
      </c>
    </row>
    <row r="123" spans="1:25" x14ac:dyDescent="0.25">
      <c r="A123" s="108" t="str">
        <f>IF('Görev ve İş Yükü'!A123="","",'Görev ve İş Yükü'!A123)</f>
        <v/>
      </c>
      <c r="B123" s="108" t="str">
        <f>IF($A123="","",IFERROR(INDEX('Pozisyon Envanteri'!$B$6:$B$105,MATCH($A123,'Pozisyon Envanteri'!$A$6:$A$105,0)),""))</f>
        <v/>
      </c>
      <c r="C123" s="108" t="str">
        <f>IF($A123="","",IFERROR(INDEX('Pozisyon Envanteri'!$C$6:$C$105,MATCH($A123,'Pozisyon Envanteri'!$A$6:$A$105,0)),""))</f>
        <v/>
      </c>
      <c r="D123" s="108" t="str">
        <f>IF($A123="","",IFERROR(INDEX('Pozisyon Envanteri'!$D$6:$D$105,MATCH($A123,'Pozisyon Envanteri'!$A$6:$A$105,0)),""))</f>
        <v/>
      </c>
      <c r="E123" s="108" t="str">
        <f>IF($A123="","",IFERROR(INDEX('Pozisyon Envanteri'!$E$6:$E$105,MATCH($A123,'Pozisyon Envanteri'!$A$6:$A$105,0)),""))</f>
        <v/>
      </c>
      <c r="F123" s="108" t="str">
        <f>IF($A123="","",IFERROR(INDEX('Pozisyon Envanteri'!$F$6:$F$105,MATCH($A123,'Pozisyon Envanteri'!$A$6:$A$105,0)),""))</f>
        <v/>
      </c>
      <c r="G123" s="108" t="str">
        <f>IF($A123="","",IFERROR(INDEX('Pozisyon Envanteri'!$L$6:$L$105,MATCH($A123,'Pozisyon Envanteri'!$A$6:$A$105,0)),""))</f>
        <v/>
      </c>
      <c r="H123" s="108" t="str">
        <f>IF($A123="","",IFERROR(INDEX('Pozisyon Envanteri'!$M$6:$M$105,MATCH($A123,'Pozisyon Envanteri'!$A$6:$A$105,0)),""))</f>
        <v/>
      </c>
      <c r="I123" s="108" t="str">
        <f>IF($A123="","",'Görev ve İş Yükü'!B123)</f>
        <v/>
      </c>
      <c r="J123" s="108" t="str">
        <f>IF($A123="","",'Görev ve İş Yükü'!C123)</f>
        <v/>
      </c>
      <c r="K123" s="108" t="str">
        <f>IF($A123="","",'Görev ve İş Yükü'!F123)</f>
        <v/>
      </c>
      <c r="L123" s="102" t="str">
        <f>IF($A123="","",'Görev ve İş Yükü'!I123)</f>
        <v/>
      </c>
      <c r="M123" s="108" t="str">
        <f>IF($A123="","",'Görev ve İş Yükü'!W123)</f>
        <v/>
      </c>
      <c r="N123" s="101" t="str">
        <f>IF($A123="","",'Görev ve İş Yükü'!Z123)</f>
        <v/>
      </c>
      <c r="O123" s="101" t="str">
        <f>IF($A123="","",'Görev ve İş Yükü'!AA123)</f>
        <v/>
      </c>
      <c r="P123" s="102" t="str">
        <f>IF($A123="","",'Görev ve İş Yükü'!AB123)</f>
        <v/>
      </c>
      <c r="Q123" s="103" t="str">
        <f>IF($A123="","",'Görev ve İş Yükü'!AC123)</f>
        <v/>
      </c>
      <c r="R123" s="108" t="str">
        <f>IF($A123="","",'Görev ve İş Yükü'!N123)</f>
        <v/>
      </c>
      <c r="S123" s="108" t="str">
        <f>IF($A123="","",'Görev ve İş Yükü'!R123)</f>
        <v/>
      </c>
      <c r="T123" s="108" t="str">
        <f>IF($A123="","",'Görev ve İş Yükü'!S123)</f>
        <v/>
      </c>
      <c r="U123" s="123" t="str">
        <f>IF($A123="","",IFERROR(INDEX('İş Değerleme &amp; Kademe'!$N$6:$N$105,MATCH($A123,'İş Değerleme &amp; Kademe'!$A$6:$A$105,0)),""))</f>
        <v/>
      </c>
      <c r="V123" s="108" t="str">
        <f>IF($A123="","",IFERROR(INDEX('İş Değerleme &amp; Kademe'!$O$6:$O$105,MATCH($A123,'İş Değerleme &amp; Kademe'!$A$6:$A$105,0)),""))</f>
        <v/>
      </c>
      <c r="W123" s="123" t="str">
        <f>IF($A123="","",IFERROR(INDEX('Yetenek &amp; Kariyer'!$O$6:$O$105,MATCH($A123,'Yetenek &amp; Kariyer'!$A$6:$A$105,0)),""))</f>
        <v/>
      </c>
      <c r="X123" s="108" t="str">
        <f>IF($A123="","",IFERROR(INDEX('Yetenek &amp; Kariyer'!$P$6:$P$105,MATCH($A123,'Yetenek &amp; Kariyer'!$A$6:$A$105,0)),""))</f>
        <v/>
      </c>
      <c r="Y123" s="108" t="str">
        <f>IF($A123="","",IFERROR(INDEX('Pozisyon Envanteri'!$Q$6:$Q$105,MATCH($A123,'Pozisyon Envanteri'!$A$6:$A$105,0)),""))</f>
        <v/>
      </c>
    </row>
    <row r="124" spans="1:25" x14ac:dyDescent="0.25">
      <c r="A124" s="108" t="str">
        <f>IF('Görev ve İş Yükü'!A124="","",'Görev ve İş Yükü'!A124)</f>
        <v/>
      </c>
      <c r="B124" s="108" t="str">
        <f>IF($A124="","",IFERROR(INDEX('Pozisyon Envanteri'!$B$6:$B$105,MATCH($A124,'Pozisyon Envanteri'!$A$6:$A$105,0)),""))</f>
        <v/>
      </c>
      <c r="C124" s="108" t="str">
        <f>IF($A124="","",IFERROR(INDEX('Pozisyon Envanteri'!$C$6:$C$105,MATCH($A124,'Pozisyon Envanteri'!$A$6:$A$105,0)),""))</f>
        <v/>
      </c>
      <c r="D124" s="108" t="str">
        <f>IF($A124="","",IFERROR(INDEX('Pozisyon Envanteri'!$D$6:$D$105,MATCH($A124,'Pozisyon Envanteri'!$A$6:$A$105,0)),""))</f>
        <v/>
      </c>
      <c r="E124" s="108" t="str">
        <f>IF($A124="","",IFERROR(INDEX('Pozisyon Envanteri'!$E$6:$E$105,MATCH($A124,'Pozisyon Envanteri'!$A$6:$A$105,0)),""))</f>
        <v/>
      </c>
      <c r="F124" s="108" t="str">
        <f>IF($A124="","",IFERROR(INDEX('Pozisyon Envanteri'!$F$6:$F$105,MATCH($A124,'Pozisyon Envanteri'!$A$6:$A$105,0)),""))</f>
        <v/>
      </c>
      <c r="G124" s="108" t="str">
        <f>IF($A124="","",IFERROR(INDEX('Pozisyon Envanteri'!$L$6:$L$105,MATCH($A124,'Pozisyon Envanteri'!$A$6:$A$105,0)),""))</f>
        <v/>
      </c>
      <c r="H124" s="108" t="str">
        <f>IF($A124="","",IFERROR(INDEX('Pozisyon Envanteri'!$M$6:$M$105,MATCH($A124,'Pozisyon Envanteri'!$A$6:$A$105,0)),""))</f>
        <v/>
      </c>
      <c r="I124" s="108" t="str">
        <f>IF($A124="","",'Görev ve İş Yükü'!B124)</f>
        <v/>
      </c>
      <c r="J124" s="108" t="str">
        <f>IF($A124="","",'Görev ve İş Yükü'!C124)</f>
        <v/>
      </c>
      <c r="K124" s="108" t="str">
        <f>IF($A124="","",'Görev ve İş Yükü'!F124)</f>
        <v/>
      </c>
      <c r="L124" s="102" t="str">
        <f>IF($A124="","",'Görev ve İş Yükü'!I124)</f>
        <v/>
      </c>
      <c r="M124" s="108" t="str">
        <f>IF($A124="","",'Görev ve İş Yükü'!W124)</f>
        <v/>
      </c>
      <c r="N124" s="101" t="str">
        <f>IF($A124="","",'Görev ve İş Yükü'!Z124)</f>
        <v/>
      </c>
      <c r="O124" s="101" t="str">
        <f>IF($A124="","",'Görev ve İş Yükü'!AA124)</f>
        <v/>
      </c>
      <c r="P124" s="102" t="str">
        <f>IF($A124="","",'Görev ve İş Yükü'!AB124)</f>
        <v/>
      </c>
      <c r="Q124" s="103" t="str">
        <f>IF($A124="","",'Görev ve İş Yükü'!AC124)</f>
        <v/>
      </c>
      <c r="R124" s="108" t="str">
        <f>IF($A124="","",'Görev ve İş Yükü'!N124)</f>
        <v/>
      </c>
      <c r="S124" s="108" t="str">
        <f>IF($A124="","",'Görev ve İş Yükü'!R124)</f>
        <v/>
      </c>
      <c r="T124" s="108" t="str">
        <f>IF($A124="","",'Görev ve İş Yükü'!S124)</f>
        <v/>
      </c>
      <c r="U124" s="123" t="str">
        <f>IF($A124="","",IFERROR(INDEX('İş Değerleme &amp; Kademe'!$N$6:$N$105,MATCH($A124,'İş Değerleme &amp; Kademe'!$A$6:$A$105,0)),""))</f>
        <v/>
      </c>
      <c r="V124" s="108" t="str">
        <f>IF($A124="","",IFERROR(INDEX('İş Değerleme &amp; Kademe'!$O$6:$O$105,MATCH($A124,'İş Değerleme &amp; Kademe'!$A$6:$A$105,0)),""))</f>
        <v/>
      </c>
      <c r="W124" s="123" t="str">
        <f>IF($A124="","",IFERROR(INDEX('Yetenek &amp; Kariyer'!$O$6:$O$105,MATCH($A124,'Yetenek &amp; Kariyer'!$A$6:$A$105,0)),""))</f>
        <v/>
      </c>
      <c r="X124" s="108" t="str">
        <f>IF($A124="","",IFERROR(INDEX('Yetenek &amp; Kariyer'!$P$6:$P$105,MATCH($A124,'Yetenek &amp; Kariyer'!$A$6:$A$105,0)),""))</f>
        <v/>
      </c>
      <c r="Y124" s="108" t="str">
        <f>IF($A124="","",IFERROR(INDEX('Pozisyon Envanteri'!$Q$6:$Q$105,MATCH($A124,'Pozisyon Envanteri'!$A$6:$A$105,0)),""))</f>
        <v/>
      </c>
    </row>
    <row r="125" spans="1:25" x14ac:dyDescent="0.25">
      <c r="A125" s="108" t="str">
        <f>IF('Görev ve İş Yükü'!A125="","",'Görev ve İş Yükü'!A125)</f>
        <v/>
      </c>
      <c r="B125" s="108" t="str">
        <f>IF($A125="","",IFERROR(INDEX('Pozisyon Envanteri'!$B$6:$B$105,MATCH($A125,'Pozisyon Envanteri'!$A$6:$A$105,0)),""))</f>
        <v/>
      </c>
      <c r="C125" s="108" t="str">
        <f>IF($A125="","",IFERROR(INDEX('Pozisyon Envanteri'!$C$6:$C$105,MATCH($A125,'Pozisyon Envanteri'!$A$6:$A$105,0)),""))</f>
        <v/>
      </c>
      <c r="D125" s="108" t="str">
        <f>IF($A125="","",IFERROR(INDEX('Pozisyon Envanteri'!$D$6:$D$105,MATCH($A125,'Pozisyon Envanteri'!$A$6:$A$105,0)),""))</f>
        <v/>
      </c>
      <c r="E125" s="108" t="str">
        <f>IF($A125="","",IFERROR(INDEX('Pozisyon Envanteri'!$E$6:$E$105,MATCH($A125,'Pozisyon Envanteri'!$A$6:$A$105,0)),""))</f>
        <v/>
      </c>
      <c r="F125" s="108" t="str">
        <f>IF($A125="","",IFERROR(INDEX('Pozisyon Envanteri'!$F$6:$F$105,MATCH($A125,'Pozisyon Envanteri'!$A$6:$A$105,0)),""))</f>
        <v/>
      </c>
      <c r="G125" s="108" t="str">
        <f>IF($A125="","",IFERROR(INDEX('Pozisyon Envanteri'!$L$6:$L$105,MATCH($A125,'Pozisyon Envanteri'!$A$6:$A$105,0)),""))</f>
        <v/>
      </c>
      <c r="H125" s="108" t="str">
        <f>IF($A125="","",IFERROR(INDEX('Pozisyon Envanteri'!$M$6:$M$105,MATCH($A125,'Pozisyon Envanteri'!$A$6:$A$105,0)),""))</f>
        <v/>
      </c>
      <c r="I125" s="108" t="str">
        <f>IF($A125="","",'Görev ve İş Yükü'!B125)</f>
        <v/>
      </c>
      <c r="J125" s="108" t="str">
        <f>IF($A125="","",'Görev ve İş Yükü'!C125)</f>
        <v/>
      </c>
      <c r="K125" s="108" t="str">
        <f>IF($A125="","",'Görev ve İş Yükü'!F125)</f>
        <v/>
      </c>
      <c r="L125" s="102" t="str">
        <f>IF($A125="","",'Görev ve İş Yükü'!I125)</f>
        <v/>
      </c>
      <c r="M125" s="108" t="str">
        <f>IF($A125="","",'Görev ve İş Yükü'!W125)</f>
        <v/>
      </c>
      <c r="N125" s="101" t="str">
        <f>IF($A125="","",'Görev ve İş Yükü'!Z125)</f>
        <v/>
      </c>
      <c r="O125" s="101" t="str">
        <f>IF($A125="","",'Görev ve İş Yükü'!AA125)</f>
        <v/>
      </c>
      <c r="P125" s="102" t="str">
        <f>IF($A125="","",'Görev ve İş Yükü'!AB125)</f>
        <v/>
      </c>
      <c r="Q125" s="103" t="str">
        <f>IF($A125="","",'Görev ve İş Yükü'!AC125)</f>
        <v/>
      </c>
      <c r="R125" s="108" t="str">
        <f>IF($A125="","",'Görev ve İş Yükü'!N125)</f>
        <v/>
      </c>
      <c r="S125" s="108" t="str">
        <f>IF($A125="","",'Görev ve İş Yükü'!R125)</f>
        <v/>
      </c>
      <c r="T125" s="108" t="str">
        <f>IF($A125="","",'Görev ve İş Yükü'!S125)</f>
        <v/>
      </c>
      <c r="U125" s="123" t="str">
        <f>IF($A125="","",IFERROR(INDEX('İş Değerleme &amp; Kademe'!$N$6:$N$105,MATCH($A125,'İş Değerleme &amp; Kademe'!$A$6:$A$105,0)),""))</f>
        <v/>
      </c>
      <c r="V125" s="108" t="str">
        <f>IF($A125="","",IFERROR(INDEX('İş Değerleme &amp; Kademe'!$O$6:$O$105,MATCH($A125,'İş Değerleme &amp; Kademe'!$A$6:$A$105,0)),""))</f>
        <v/>
      </c>
      <c r="W125" s="123" t="str">
        <f>IF($A125="","",IFERROR(INDEX('Yetenek &amp; Kariyer'!$O$6:$O$105,MATCH($A125,'Yetenek &amp; Kariyer'!$A$6:$A$105,0)),""))</f>
        <v/>
      </c>
      <c r="X125" s="108" t="str">
        <f>IF($A125="","",IFERROR(INDEX('Yetenek &amp; Kariyer'!$P$6:$P$105,MATCH($A125,'Yetenek &amp; Kariyer'!$A$6:$A$105,0)),""))</f>
        <v/>
      </c>
      <c r="Y125" s="108" t="str">
        <f>IF($A125="","",IFERROR(INDEX('Pozisyon Envanteri'!$Q$6:$Q$105,MATCH($A125,'Pozisyon Envanteri'!$A$6:$A$105,0)),""))</f>
        <v/>
      </c>
    </row>
    <row r="126" spans="1:25" x14ac:dyDescent="0.25">
      <c r="A126" s="108" t="str">
        <f>IF('Görev ve İş Yükü'!A126="","",'Görev ve İş Yükü'!A126)</f>
        <v/>
      </c>
      <c r="B126" s="108" t="str">
        <f>IF($A126="","",IFERROR(INDEX('Pozisyon Envanteri'!$B$6:$B$105,MATCH($A126,'Pozisyon Envanteri'!$A$6:$A$105,0)),""))</f>
        <v/>
      </c>
      <c r="C126" s="108" t="str">
        <f>IF($A126="","",IFERROR(INDEX('Pozisyon Envanteri'!$C$6:$C$105,MATCH($A126,'Pozisyon Envanteri'!$A$6:$A$105,0)),""))</f>
        <v/>
      </c>
      <c r="D126" s="108" t="str">
        <f>IF($A126="","",IFERROR(INDEX('Pozisyon Envanteri'!$D$6:$D$105,MATCH($A126,'Pozisyon Envanteri'!$A$6:$A$105,0)),""))</f>
        <v/>
      </c>
      <c r="E126" s="108" t="str">
        <f>IF($A126="","",IFERROR(INDEX('Pozisyon Envanteri'!$E$6:$E$105,MATCH($A126,'Pozisyon Envanteri'!$A$6:$A$105,0)),""))</f>
        <v/>
      </c>
      <c r="F126" s="108" t="str">
        <f>IF($A126="","",IFERROR(INDEX('Pozisyon Envanteri'!$F$6:$F$105,MATCH($A126,'Pozisyon Envanteri'!$A$6:$A$105,0)),""))</f>
        <v/>
      </c>
      <c r="G126" s="108" t="str">
        <f>IF($A126="","",IFERROR(INDEX('Pozisyon Envanteri'!$L$6:$L$105,MATCH($A126,'Pozisyon Envanteri'!$A$6:$A$105,0)),""))</f>
        <v/>
      </c>
      <c r="H126" s="108" t="str">
        <f>IF($A126="","",IFERROR(INDEX('Pozisyon Envanteri'!$M$6:$M$105,MATCH($A126,'Pozisyon Envanteri'!$A$6:$A$105,0)),""))</f>
        <v/>
      </c>
      <c r="I126" s="108" t="str">
        <f>IF($A126="","",'Görev ve İş Yükü'!B126)</f>
        <v/>
      </c>
      <c r="J126" s="108" t="str">
        <f>IF($A126="","",'Görev ve İş Yükü'!C126)</f>
        <v/>
      </c>
      <c r="K126" s="108" t="str">
        <f>IF($A126="","",'Görev ve İş Yükü'!F126)</f>
        <v/>
      </c>
      <c r="L126" s="102" t="str">
        <f>IF($A126="","",'Görev ve İş Yükü'!I126)</f>
        <v/>
      </c>
      <c r="M126" s="108" t="str">
        <f>IF($A126="","",'Görev ve İş Yükü'!W126)</f>
        <v/>
      </c>
      <c r="N126" s="101" t="str">
        <f>IF($A126="","",'Görev ve İş Yükü'!Z126)</f>
        <v/>
      </c>
      <c r="O126" s="101" t="str">
        <f>IF($A126="","",'Görev ve İş Yükü'!AA126)</f>
        <v/>
      </c>
      <c r="P126" s="102" t="str">
        <f>IF($A126="","",'Görev ve İş Yükü'!AB126)</f>
        <v/>
      </c>
      <c r="Q126" s="103" t="str">
        <f>IF($A126="","",'Görev ve İş Yükü'!AC126)</f>
        <v/>
      </c>
      <c r="R126" s="108" t="str">
        <f>IF($A126="","",'Görev ve İş Yükü'!N126)</f>
        <v/>
      </c>
      <c r="S126" s="108" t="str">
        <f>IF($A126="","",'Görev ve İş Yükü'!R126)</f>
        <v/>
      </c>
      <c r="T126" s="108" t="str">
        <f>IF($A126="","",'Görev ve İş Yükü'!S126)</f>
        <v/>
      </c>
      <c r="U126" s="123" t="str">
        <f>IF($A126="","",IFERROR(INDEX('İş Değerleme &amp; Kademe'!$N$6:$N$105,MATCH($A126,'İş Değerleme &amp; Kademe'!$A$6:$A$105,0)),""))</f>
        <v/>
      </c>
      <c r="V126" s="108" t="str">
        <f>IF($A126="","",IFERROR(INDEX('İş Değerleme &amp; Kademe'!$O$6:$O$105,MATCH($A126,'İş Değerleme &amp; Kademe'!$A$6:$A$105,0)),""))</f>
        <v/>
      </c>
      <c r="W126" s="123" t="str">
        <f>IF($A126="","",IFERROR(INDEX('Yetenek &amp; Kariyer'!$O$6:$O$105,MATCH($A126,'Yetenek &amp; Kariyer'!$A$6:$A$105,0)),""))</f>
        <v/>
      </c>
      <c r="X126" s="108" t="str">
        <f>IF($A126="","",IFERROR(INDEX('Yetenek &amp; Kariyer'!$P$6:$P$105,MATCH($A126,'Yetenek &amp; Kariyer'!$A$6:$A$105,0)),""))</f>
        <v/>
      </c>
      <c r="Y126" s="108" t="str">
        <f>IF($A126="","",IFERROR(INDEX('Pozisyon Envanteri'!$Q$6:$Q$105,MATCH($A126,'Pozisyon Envanteri'!$A$6:$A$105,0)),""))</f>
        <v/>
      </c>
    </row>
    <row r="127" spans="1:25" x14ac:dyDescent="0.25">
      <c r="A127" s="108" t="str">
        <f>IF('Görev ve İş Yükü'!A127="","",'Görev ve İş Yükü'!A127)</f>
        <v/>
      </c>
      <c r="B127" s="108" t="str">
        <f>IF($A127="","",IFERROR(INDEX('Pozisyon Envanteri'!$B$6:$B$105,MATCH($A127,'Pozisyon Envanteri'!$A$6:$A$105,0)),""))</f>
        <v/>
      </c>
      <c r="C127" s="108" t="str">
        <f>IF($A127="","",IFERROR(INDEX('Pozisyon Envanteri'!$C$6:$C$105,MATCH($A127,'Pozisyon Envanteri'!$A$6:$A$105,0)),""))</f>
        <v/>
      </c>
      <c r="D127" s="108" t="str">
        <f>IF($A127="","",IFERROR(INDEX('Pozisyon Envanteri'!$D$6:$D$105,MATCH($A127,'Pozisyon Envanteri'!$A$6:$A$105,0)),""))</f>
        <v/>
      </c>
      <c r="E127" s="108" t="str">
        <f>IF($A127="","",IFERROR(INDEX('Pozisyon Envanteri'!$E$6:$E$105,MATCH($A127,'Pozisyon Envanteri'!$A$6:$A$105,0)),""))</f>
        <v/>
      </c>
      <c r="F127" s="108" t="str">
        <f>IF($A127="","",IFERROR(INDEX('Pozisyon Envanteri'!$F$6:$F$105,MATCH($A127,'Pozisyon Envanteri'!$A$6:$A$105,0)),""))</f>
        <v/>
      </c>
      <c r="G127" s="108" t="str">
        <f>IF($A127="","",IFERROR(INDEX('Pozisyon Envanteri'!$L$6:$L$105,MATCH($A127,'Pozisyon Envanteri'!$A$6:$A$105,0)),""))</f>
        <v/>
      </c>
      <c r="H127" s="108" t="str">
        <f>IF($A127="","",IFERROR(INDEX('Pozisyon Envanteri'!$M$6:$M$105,MATCH($A127,'Pozisyon Envanteri'!$A$6:$A$105,0)),""))</f>
        <v/>
      </c>
      <c r="I127" s="108" t="str">
        <f>IF($A127="","",'Görev ve İş Yükü'!B127)</f>
        <v/>
      </c>
      <c r="J127" s="108" t="str">
        <f>IF($A127="","",'Görev ve İş Yükü'!C127)</f>
        <v/>
      </c>
      <c r="K127" s="108" t="str">
        <f>IF($A127="","",'Görev ve İş Yükü'!F127)</f>
        <v/>
      </c>
      <c r="L127" s="102" t="str">
        <f>IF($A127="","",'Görev ve İş Yükü'!I127)</f>
        <v/>
      </c>
      <c r="M127" s="108" t="str">
        <f>IF($A127="","",'Görev ve İş Yükü'!W127)</f>
        <v/>
      </c>
      <c r="N127" s="101" t="str">
        <f>IF($A127="","",'Görev ve İş Yükü'!Z127)</f>
        <v/>
      </c>
      <c r="O127" s="101" t="str">
        <f>IF($A127="","",'Görev ve İş Yükü'!AA127)</f>
        <v/>
      </c>
      <c r="P127" s="102" t="str">
        <f>IF($A127="","",'Görev ve İş Yükü'!AB127)</f>
        <v/>
      </c>
      <c r="Q127" s="103" t="str">
        <f>IF($A127="","",'Görev ve İş Yükü'!AC127)</f>
        <v/>
      </c>
      <c r="R127" s="108" t="str">
        <f>IF($A127="","",'Görev ve İş Yükü'!N127)</f>
        <v/>
      </c>
      <c r="S127" s="108" t="str">
        <f>IF($A127="","",'Görev ve İş Yükü'!R127)</f>
        <v/>
      </c>
      <c r="T127" s="108" t="str">
        <f>IF($A127="","",'Görev ve İş Yükü'!S127)</f>
        <v/>
      </c>
      <c r="U127" s="123" t="str">
        <f>IF($A127="","",IFERROR(INDEX('İş Değerleme &amp; Kademe'!$N$6:$N$105,MATCH($A127,'İş Değerleme &amp; Kademe'!$A$6:$A$105,0)),""))</f>
        <v/>
      </c>
      <c r="V127" s="108" t="str">
        <f>IF($A127="","",IFERROR(INDEX('İş Değerleme &amp; Kademe'!$O$6:$O$105,MATCH($A127,'İş Değerleme &amp; Kademe'!$A$6:$A$105,0)),""))</f>
        <v/>
      </c>
      <c r="W127" s="123" t="str">
        <f>IF($A127="","",IFERROR(INDEX('Yetenek &amp; Kariyer'!$O$6:$O$105,MATCH($A127,'Yetenek &amp; Kariyer'!$A$6:$A$105,0)),""))</f>
        <v/>
      </c>
      <c r="X127" s="108" t="str">
        <f>IF($A127="","",IFERROR(INDEX('Yetenek &amp; Kariyer'!$P$6:$P$105,MATCH($A127,'Yetenek &amp; Kariyer'!$A$6:$A$105,0)),""))</f>
        <v/>
      </c>
      <c r="Y127" s="108" t="str">
        <f>IF($A127="","",IFERROR(INDEX('Pozisyon Envanteri'!$Q$6:$Q$105,MATCH($A127,'Pozisyon Envanteri'!$A$6:$A$105,0)),""))</f>
        <v/>
      </c>
    </row>
    <row r="128" spans="1:25" x14ac:dyDescent="0.25">
      <c r="A128" s="108" t="str">
        <f>IF('Görev ve İş Yükü'!A128="","",'Görev ve İş Yükü'!A128)</f>
        <v/>
      </c>
      <c r="B128" s="108" t="str">
        <f>IF($A128="","",IFERROR(INDEX('Pozisyon Envanteri'!$B$6:$B$105,MATCH($A128,'Pozisyon Envanteri'!$A$6:$A$105,0)),""))</f>
        <v/>
      </c>
      <c r="C128" s="108" t="str">
        <f>IF($A128="","",IFERROR(INDEX('Pozisyon Envanteri'!$C$6:$C$105,MATCH($A128,'Pozisyon Envanteri'!$A$6:$A$105,0)),""))</f>
        <v/>
      </c>
      <c r="D128" s="108" t="str">
        <f>IF($A128="","",IFERROR(INDEX('Pozisyon Envanteri'!$D$6:$D$105,MATCH($A128,'Pozisyon Envanteri'!$A$6:$A$105,0)),""))</f>
        <v/>
      </c>
      <c r="E128" s="108" t="str">
        <f>IF($A128="","",IFERROR(INDEX('Pozisyon Envanteri'!$E$6:$E$105,MATCH($A128,'Pozisyon Envanteri'!$A$6:$A$105,0)),""))</f>
        <v/>
      </c>
      <c r="F128" s="108" t="str">
        <f>IF($A128="","",IFERROR(INDEX('Pozisyon Envanteri'!$F$6:$F$105,MATCH($A128,'Pozisyon Envanteri'!$A$6:$A$105,0)),""))</f>
        <v/>
      </c>
      <c r="G128" s="108" t="str">
        <f>IF($A128="","",IFERROR(INDEX('Pozisyon Envanteri'!$L$6:$L$105,MATCH($A128,'Pozisyon Envanteri'!$A$6:$A$105,0)),""))</f>
        <v/>
      </c>
      <c r="H128" s="108" t="str">
        <f>IF($A128="","",IFERROR(INDEX('Pozisyon Envanteri'!$M$6:$M$105,MATCH($A128,'Pozisyon Envanteri'!$A$6:$A$105,0)),""))</f>
        <v/>
      </c>
      <c r="I128" s="108" t="str">
        <f>IF($A128="","",'Görev ve İş Yükü'!B128)</f>
        <v/>
      </c>
      <c r="J128" s="108" t="str">
        <f>IF($A128="","",'Görev ve İş Yükü'!C128)</f>
        <v/>
      </c>
      <c r="K128" s="108" t="str">
        <f>IF($A128="","",'Görev ve İş Yükü'!F128)</f>
        <v/>
      </c>
      <c r="L128" s="102" t="str">
        <f>IF($A128="","",'Görev ve İş Yükü'!I128)</f>
        <v/>
      </c>
      <c r="M128" s="108" t="str">
        <f>IF($A128="","",'Görev ve İş Yükü'!W128)</f>
        <v/>
      </c>
      <c r="N128" s="101" t="str">
        <f>IF($A128="","",'Görev ve İş Yükü'!Z128)</f>
        <v/>
      </c>
      <c r="O128" s="101" t="str">
        <f>IF($A128="","",'Görev ve İş Yükü'!AA128)</f>
        <v/>
      </c>
      <c r="P128" s="102" t="str">
        <f>IF($A128="","",'Görev ve İş Yükü'!AB128)</f>
        <v/>
      </c>
      <c r="Q128" s="103" t="str">
        <f>IF($A128="","",'Görev ve İş Yükü'!AC128)</f>
        <v/>
      </c>
      <c r="R128" s="108" t="str">
        <f>IF($A128="","",'Görev ve İş Yükü'!N128)</f>
        <v/>
      </c>
      <c r="S128" s="108" t="str">
        <f>IF($A128="","",'Görev ve İş Yükü'!R128)</f>
        <v/>
      </c>
      <c r="T128" s="108" t="str">
        <f>IF($A128="","",'Görev ve İş Yükü'!S128)</f>
        <v/>
      </c>
      <c r="U128" s="123" t="str">
        <f>IF($A128="","",IFERROR(INDEX('İş Değerleme &amp; Kademe'!$N$6:$N$105,MATCH($A128,'İş Değerleme &amp; Kademe'!$A$6:$A$105,0)),""))</f>
        <v/>
      </c>
      <c r="V128" s="108" t="str">
        <f>IF($A128="","",IFERROR(INDEX('İş Değerleme &amp; Kademe'!$O$6:$O$105,MATCH($A128,'İş Değerleme &amp; Kademe'!$A$6:$A$105,0)),""))</f>
        <v/>
      </c>
      <c r="W128" s="123" t="str">
        <f>IF($A128="","",IFERROR(INDEX('Yetenek &amp; Kariyer'!$O$6:$O$105,MATCH($A128,'Yetenek &amp; Kariyer'!$A$6:$A$105,0)),""))</f>
        <v/>
      </c>
      <c r="X128" s="108" t="str">
        <f>IF($A128="","",IFERROR(INDEX('Yetenek &amp; Kariyer'!$P$6:$P$105,MATCH($A128,'Yetenek &amp; Kariyer'!$A$6:$A$105,0)),""))</f>
        <v/>
      </c>
      <c r="Y128" s="108" t="str">
        <f>IF($A128="","",IFERROR(INDEX('Pozisyon Envanteri'!$Q$6:$Q$105,MATCH($A128,'Pozisyon Envanteri'!$A$6:$A$105,0)),""))</f>
        <v/>
      </c>
    </row>
    <row r="129" spans="1:25" x14ac:dyDescent="0.25">
      <c r="A129" s="108" t="str">
        <f>IF('Görev ve İş Yükü'!A129="","",'Görev ve İş Yükü'!A129)</f>
        <v/>
      </c>
      <c r="B129" s="108" t="str">
        <f>IF($A129="","",IFERROR(INDEX('Pozisyon Envanteri'!$B$6:$B$105,MATCH($A129,'Pozisyon Envanteri'!$A$6:$A$105,0)),""))</f>
        <v/>
      </c>
      <c r="C129" s="108" t="str">
        <f>IF($A129="","",IFERROR(INDEX('Pozisyon Envanteri'!$C$6:$C$105,MATCH($A129,'Pozisyon Envanteri'!$A$6:$A$105,0)),""))</f>
        <v/>
      </c>
      <c r="D129" s="108" t="str">
        <f>IF($A129="","",IFERROR(INDEX('Pozisyon Envanteri'!$D$6:$D$105,MATCH($A129,'Pozisyon Envanteri'!$A$6:$A$105,0)),""))</f>
        <v/>
      </c>
      <c r="E129" s="108" t="str">
        <f>IF($A129="","",IFERROR(INDEX('Pozisyon Envanteri'!$E$6:$E$105,MATCH($A129,'Pozisyon Envanteri'!$A$6:$A$105,0)),""))</f>
        <v/>
      </c>
      <c r="F129" s="108" t="str">
        <f>IF($A129="","",IFERROR(INDEX('Pozisyon Envanteri'!$F$6:$F$105,MATCH($A129,'Pozisyon Envanteri'!$A$6:$A$105,0)),""))</f>
        <v/>
      </c>
      <c r="G129" s="108" t="str">
        <f>IF($A129="","",IFERROR(INDEX('Pozisyon Envanteri'!$L$6:$L$105,MATCH($A129,'Pozisyon Envanteri'!$A$6:$A$105,0)),""))</f>
        <v/>
      </c>
      <c r="H129" s="108" t="str">
        <f>IF($A129="","",IFERROR(INDEX('Pozisyon Envanteri'!$M$6:$M$105,MATCH($A129,'Pozisyon Envanteri'!$A$6:$A$105,0)),""))</f>
        <v/>
      </c>
      <c r="I129" s="108" t="str">
        <f>IF($A129="","",'Görev ve İş Yükü'!B129)</f>
        <v/>
      </c>
      <c r="J129" s="108" t="str">
        <f>IF($A129="","",'Görev ve İş Yükü'!C129)</f>
        <v/>
      </c>
      <c r="K129" s="108" t="str">
        <f>IF($A129="","",'Görev ve İş Yükü'!F129)</f>
        <v/>
      </c>
      <c r="L129" s="102" t="str">
        <f>IF($A129="","",'Görev ve İş Yükü'!I129)</f>
        <v/>
      </c>
      <c r="M129" s="108" t="str">
        <f>IF($A129="","",'Görev ve İş Yükü'!W129)</f>
        <v/>
      </c>
      <c r="N129" s="101" t="str">
        <f>IF($A129="","",'Görev ve İş Yükü'!Z129)</f>
        <v/>
      </c>
      <c r="O129" s="101" t="str">
        <f>IF($A129="","",'Görev ve İş Yükü'!AA129)</f>
        <v/>
      </c>
      <c r="P129" s="102" t="str">
        <f>IF($A129="","",'Görev ve İş Yükü'!AB129)</f>
        <v/>
      </c>
      <c r="Q129" s="103" t="str">
        <f>IF($A129="","",'Görev ve İş Yükü'!AC129)</f>
        <v/>
      </c>
      <c r="R129" s="108" t="str">
        <f>IF($A129="","",'Görev ve İş Yükü'!N129)</f>
        <v/>
      </c>
      <c r="S129" s="108" t="str">
        <f>IF($A129="","",'Görev ve İş Yükü'!R129)</f>
        <v/>
      </c>
      <c r="T129" s="108" t="str">
        <f>IF($A129="","",'Görev ve İş Yükü'!S129)</f>
        <v/>
      </c>
      <c r="U129" s="123" t="str">
        <f>IF($A129="","",IFERROR(INDEX('İş Değerleme &amp; Kademe'!$N$6:$N$105,MATCH($A129,'İş Değerleme &amp; Kademe'!$A$6:$A$105,0)),""))</f>
        <v/>
      </c>
      <c r="V129" s="108" t="str">
        <f>IF($A129="","",IFERROR(INDEX('İş Değerleme &amp; Kademe'!$O$6:$O$105,MATCH($A129,'İş Değerleme &amp; Kademe'!$A$6:$A$105,0)),""))</f>
        <v/>
      </c>
      <c r="W129" s="123" t="str">
        <f>IF($A129="","",IFERROR(INDEX('Yetenek &amp; Kariyer'!$O$6:$O$105,MATCH($A129,'Yetenek &amp; Kariyer'!$A$6:$A$105,0)),""))</f>
        <v/>
      </c>
      <c r="X129" s="108" t="str">
        <f>IF($A129="","",IFERROR(INDEX('Yetenek &amp; Kariyer'!$P$6:$P$105,MATCH($A129,'Yetenek &amp; Kariyer'!$A$6:$A$105,0)),""))</f>
        <v/>
      </c>
      <c r="Y129" s="108" t="str">
        <f>IF($A129="","",IFERROR(INDEX('Pozisyon Envanteri'!$Q$6:$Q$105,MATCH($A129,'Pozisyon Envanteri'!$A$6:$A$105,0)),""))</f>
        <v/>
      </c>
    </row>
    <row r="130" spans="1:25" x14ac:dyDescent="0.25">
      <c r="A130" s="108" t="str">
        <f>IF('Görev ve İş Yükü'!A130="","",'Görev ve İş Yükü'!A130)</f>
        <v/>
      </c>
      <c r="B130" s="108" t="str">
        <f>IF($A130="","",IFERROR(INDEX('Pozisyon Envanteri'!$B$6:$B$105,MATCH($A130,'Pozisyon Envanteri'!$A$6:$A$105,0)),""))</f>
        <v/>
      </c>
      <c r="C130" s="108" t="str">
        <f>IF($A130="","",IFERROR(INDEX('Pozisyon Envanteri'!$C$6:$C$105,MATCH($A130,'Pozisyon Envanteri'!$A$6:$A$105,0)),""))</f>
        <v/>
      </c>
      <c r="D130" s="108" t="str">
        <f>IF($A130="","",IFERROR(INDEX('Pozisyon Envanteri'!$D$6:$D$105,MATCH($A130,'Pozisyon Envanteri'!$A$6:$A$105,0)),""))</f>
        <v/>
      </c>
      <c r="E130" s="108" t="str">
        <f>IF($A130="","",IFERROR(INDEX('Pozisyon Envanteri'!$E$6:$E$105,MATCH($A130,'Pozisyon Envanteri'!$A$6:$A$105,0)),""))</f>
        <v/>
      </c>
      <c r="F130" s="108" t="str">
        <f>IF($A130="","",IFERROR(INDEX('Pozisyon Envanteri'!$F$6:$F$105,MATCH($A130,'Pozisyon Envanteri'!$A$6:$A$105,0)),""))</f>
        <v/>
      </c>
      <c r="G130" s="108" t="str">
        <f>IF($A130="","",IFERROR(INDEX('Pozisyon Envanteri'!$L$6:$L$105,MATCH($A130,'Pozisyon Envanteri'!$A$6:$A$105,0)),""))</f>
        <v/>
      </c>
      <c r="H130" s="108" t="str">
        <f>IF($A130="","",IFERROR(INDEX('Pozisyon Envanteri'!$M$6:$M$105,MATCH($A130,'Pozisyon Envanteri'!$A$6:$A$105,0)),""))</f>
        <v/>
      </c>
      <c r="I130" s="108" t="str">
        <f>IF($A130="","",'Görev ve İş Yükü'!B130)</f>
        <v/>
      </c>
      <c r="J130" s="108" t="str">
        <f>IF($A130="","",'Görev ve İş Yükü'!C130)</f>
        <v/>
      </c>
      <c r="K130" s="108" t="str">
        <f>IF($A130="","",'Görev ve İş Yükü'!F130)</f>
        <v/>
      </c>
      <c r="L130" s="102" t="str">
        <f>IF($A130="","",'Görev ve İş Yükü'!I130)</f>
        <v/>
      </c>
      <c r="M130" s="108" t="str">
        <f>IF($A130="","",'Görev ve İş Yükü'!W130)</f>
        <v/>
      </c>
      <c r="N130" s="101" t="str">
        <f>IF($A130="","",'Görev ve İş Yükü'!Z130)</f>
        <v/>
      </c>
      <c r="O130" s="101" t="str">
        <f>IF($A130="","",'Görev ve İş Yükü'!AA130)</f>
        <v/>
      </c>
      <c r="P130" s="102" t="str">
        <f>IF($A130="","",'Görev ve İş Yükü'!AB130)</f>
        <v/>
      </c>
      <c r="Q130" s="103" t="str">
        <f>IF($A130="","",'Görev ve İş Yükü'!AC130)</f>
        <v/>
      </c>
      <c r="R130" s="108" t="str">
        <f>IF($A130="","",'Görev ve İş Yükü'!N130)</f>
        <v/>
      </c>
      <c r="S130" s="108" t="str">
        <f>IF($A130="","",'Görev ve İş Yükü'!R130)</f>
        <v/>
      </c>
      <c r="T130" s="108" t="str">
        <f>IF($A130="","",'Görev ve İş Yükü'!S130)</f>
        <v/>
      </c>
      <c r="U130" s="123" t="str">
        <f>IF($A130="","",IFERROR(INDEX('İş Değerleme &amp; Kademe'!$N$6:$N$105,MATCH($A130,'İş Değerleme &amp; Kademe'!$A$6:$A$105,0)),""))</f>
        <v/>
      </c>
      <c r="V130" s="108" t="str">
        <f>IF($A130="","",IFERROR(INDEX('İş Değerleme &amp; Kademe'!$O$6:$O$105,MATCH($A130,'İş Değerleme &amp; Kademe'!$A$6:$A$105,0)),""))</f>
        <v/>
      </c>
      <c r="W130" s="123" t="str">
        <f>IF($A130="","",IFERROR(INDEX('Yetenek &amp; Kariyer'!$O$6:$O$105,MATCH($A130,'Yetenek &amp; Kariyer'!$A$6:$A$105,0)),""))</f>
        <v/>
      </c>
      <c r="X130" s="108" t="str">
        <f>IF($A130="","",IFERROR(INDEX('Yetenek &amp; Kariyer'!$P$6:$P$105,MATCH($A130,'Yetenek &amp; Kariyer'!$A$6:$A$105,0)),""))</f>
        <v/>
      </c>
      <c r="Y130" s="108" t="str">
        <f>IF($A130="","",IFERROR(INDEX('Pozisyon Envanteri'!$Q$6:$Q$105,MATCH($A130,'Pozisyon Envanteri'!$A$6:$A$105,0)),""))</f>
        <v/>
      </c>
    </row>
    <row r="131" spans="1:25" x14ac:dyDescent="0.25">
      <c r="A131" s="108" t="str">
        <f>IF('Görev ve İş Yükü'!A131="","",'Görev ve İş Yükü'!A131)</f>
        <v/>
      </c>
      <c r="B131" s="108" t="str">
        <f>IF($A131="","",IFERROR(INDEX('Pozisyon Envanteri'!$B$6:$B$105,MATCH($A131,'Pozisyon Envanteri'!$A$6:$A$105,0)),""))</f>
        <v/>
      </c>
      <c r="C131" s="108" t="str">
        <f>IF($A131="","",IFERROR(INDEX('Pozisyon Envanteri'!$C$6:$C$105,MATCH($A131,'Pozisyon Envanteri'!$A$6:$A$105,0)),""))</f>
        <v/>
      </c>
      <c r="D131" s="108" t="str">
        <f>IF($A131="","",IFERROR(INDEX('Pozisyon Envanteri'!$D$6:$D$105,MATCH($A131,'Pozisyon Envanteri'!$A$6:$A$105,0)),""))</f>
        <v/>
      </c>
      <c r="E131" s="108" t="str">
        <f>IF($A131="","",IFERROR(INDEX('Pozisyon Envanteri'!$E$6:$E$105,MATCH($A131,'Pozisyon Envanteri'!$A$6:$A$105,0)),""))</f>
        <v/>
      </c>
      <c r="F131" s="108" t="str">
        <f>IF($A131="","",IFERROR(INDEX('Pozisyon Envanteri'!$F$6:$F$105,MATCH($A131,'Pozisyon Envanteri'!$A$6:$A$105,0)),""))</f>
        <v/>
      </c>
      <c r="G131" s="108" t="str">
        <f>IF($A131="","",IFERROR(INDEX('Pozisyon Envanteri'!$L$6:$L$105,MATCH($A131,'Pozisyon Envanteri'!$A$6:$A$105,0)),""))</f>
        <v/>
      </c>
      <c r="H131" s="108" t="str">
        <f>IF($A131="","",IFERROR(INDEX('Pozisyon Envanteri'!$M$6:$M$105,MATCH($A131,'Pozisyon Envanteri'!$A$6:$A$105,0)),""))</f>
        <v/>
      </c>
      <c r="I131" s="108" t="str">
        <f>IF($A131="","",'Görev ve İş Yükü'!B131)</f>
        <v/>
      </c>
      <c r="J131" s="108" t="str">
        <f>IF($A131="","",'Görev ve İş Yükü'!C131)</f>
        <v/>
      </c>
      <c r="K131" s="108" t="str">
        <f>IF($A131="","",'Görev ve İş Yükü'!F131)</f>
        <v/>
      </c>
      <c r="L131" s="102" t="str">
        <f>IF($A131="","",'Görev ve İş Yükü'!I131)</f>
        <v/>
      </c>
      <c r="M131" s="108" t="str">
        <f>IF($A131="","",'Görev ve İş Yükü'!W131)</f>
        <v/>
      </c>
      <c r="N131" s="101" t="str">
        <f>IF($A131="","",'Görev ve İş Yükü'!Z131)</f>
        <v/>
      </c>
      <c r="O131" s="101" t="str">
        <f>IF($A131="","",'Görev ve İş Yükü'!AA131)</f>
        <v/>
      </c>
      <c r="P131" s="102" t="str">
        <f>IF($A131="","",'Görev ve İş Yükü'!AB131)</f>
        <v/>
      </c>
      <c r="Q131" s="103" t="str">
        <f>IF($A131="","",'Görev ve İş Yükü'!AC131)</f>
        <v/>
      </c>
      <c r="R131" s="108" t="str">
        <f>IF($A131="","",'Görev ve İş Yükü'!N131)</f>
        <v/>
      </c>
      <c r="S131" s="108" t="str">
        <f>IF($A131="","",'Görev ve İş Yükü'!R131)</f>
        <v/>
      </c>
      <c r="T131" s="108" t="str">
        <f>IF($A131="","",'Görev ve İş Yükü'!S131)</f>
        <v/>
      </c>
      <c r="U131" s="123" t="str">
        <f>IF($A131="","",IFERROR(INDEX('İş Değerleme &amp; Kademe'!$N$6:$N$105,MATCH($A131,'İş Değerleme &amp; Kademe'!$A$6:$A$105,0)),""))</f>
        <v/>
      </c>
      <c r="V131" s="108" t="str">
        <f>IF($A131="","",IFERROR(INDEX('İş Değerleme &amp; Kademe'!$O$6:$O$105,MATCH($A131,'İş Değerleme &amp; Kademe'!$A$6:$A$105,0)),""))</f>
        <v/>
      </c>
      <c r="W131" s="123" t="str">
        <f>IF($A131="","",IFERROR(INDEX('Yetenek &amp; Kariyer'!$O$6:$O$105,MATCH($A131,'Yetenek &amp; Kariyer'!$A$6:$A$105,0)),""))</f>
        <v/>
      </c>
      <c r="X131" s="108" t="str">
        <f>IF($A131="","",IFERROR(INDEX('Yetenek &amp; Kariyer'!$P$6:$P$105,MATCH($A131,'Yetenek &amp; Kariyer'!$A$6:$A$105,0)),""))</f>
        <v/>
      </c>
      <c r="Y131" s="108" t="str">
        <f>IF($A131="","",IFERROR(INDEX('Pozisyon Envanteri'!$Q$6:$Q$105,MATCH($A131,'Pozisyon Envanteri'!$A$6:$A$105,0)),""))</f>
        <v/>
      </c>
    </row>
    <row r="132" spans="1:25" x14ac:dyDescent="0.25">
      <c r="A132" s="108" t="str">
        <f>IF('Görev ve İş Yükü'!A132="","",'Görev ve İş Yükü'!A132)</f>
        <v/>
      </c>
      <c r="B132" s="108" t="str">
        <f>IF($A132="","",IFERROR(INDEX('Pozisyon Envanteri'!$B$6:$B$105,MATCH($A132,'Pozisyon Envanteri'!$A$6:$A$105,0)),""))</f>
        <v/>
      </c>
      <c r="C132" s="108" t="str">
        <f>IF($A132="","",IFERROR(INDEX('Pozisyon Envanteri'!$C$6:$C$105,MATCH($A132,'Pozisyon Envanteri'!$A$6:$A$105,0)),""))</f>
        <v/>
      </c>
      <c r="D132" s="108" t="str">
        <f>IF($A132="","",IFERROR(INDEX('Pozisyon Envanteri'!$D$6:$D$105,MATCH($A132,'Pozisyon Envanteri'!$A$6:$A$105,0)),""))</f>
        <v/>
      </c>
      <c r="E132" s="108" t="str">
        <f>IF($A132="","",IFERROR(INDEX('Pozisyon Envanteri'!$E$6:$E$105,MATCH($A132,'Pozisyon Envanteri'!$A$6:$A$105,0)),""))</f>
        <v/>
      </c>
      <c r="F132" s="108" t="str">
        <f>IF($A132="","",IFERROR(INDEX('Pozisyon Envanteri'!$F$6:$F$105,MATCH($A132,'Pozisyon Envanteri'!$A$6:$A$105,0)),""))</f>
        <v/>
      </c>
      <c r="G132" s="108" t="str">
        <f>IF($A132="","",IFERROR(INDEX('Pozisyon Envanteri'!$L$6:$L$105,MATCH($A132,'Pozisyon Envanteri'!$A$6:$A$105,0)),""))</f>
        <v/>
      </c>
      <c r="H132" s="108" t="str">
        <f>IF($A132="","",IFERROR(INDEX('Pozisyon Envanteri'!$M$6:$M$105,MATCH($A132,'Pozisyon Envanteri'!$A$6:$A$105,0)),""))</f>
        <v/>
      </c>
      <c r="I132" s="108" t="str">
        <f>IF($A132="","",'Görev ve İş Yükü'!B132)</f>
        <v/>
      </c>
      <c r="J132" s="108" t="str">
        <f>IF($A132="","",'Görev ve İş Yükü'!C132)</f>
        <v/>
      </c>
      <c r="K132" s="108" t="str">
        <f>IF($A132="","",'Görev ve İş Yükü'!F132)</f>
        <v/>
      </c>
      <c r="L132" s="102" t="str">
        <f>IF($A132="","",'Görev ve İş Yükü'!I132)</f>
        <v/>
      </c>
      <c r="M132" s="108" t="str">
        <f>IF($A132="","",'Görev ve İş Yükü'!W132)</f>
        <v/>
      </c>
      <c r="N132" s="101" t="str">
        <f>IF($A132="","",'Görev ve İş Yükü'!Z132)</f>
        <v/>
      </c>
      <c r="O132" s="101" t="str">
        <f>IF($A132="","",'Görev ve İş Yükü'!AA132)</f>
        <v/>
      </c>
      <c r="P132" s="102" t="str">
        <f>IF($A132="","",'Görev ve İş Yükü'!AB132)</f>
        <v/>
      </c>
      <c r="Q132" s="103" t="str">
        <f>IF($A132="","",'Görev ve İş Yükü'!AC132)</f>
        <v/>
      </c>
      <c r="R132" s="108" t="str">
        <f>IF($A132="","",'Görev ve İş Yükü'!N132)</f>
        <v/>
      </c>
      <c r="S132" s="108" t="str">
        <f>IF($A132="","",'Görev ve İş Yükü'!R132)</f>
        <v/>
      </c>
      <c r="T132" s="108" t="str">
        <f>IF($A132="","",'Görev ve İş Yükü'!S132)</f>
        <v/>
      </c>
      <c r="U132" s="123" t="str">
        <f>IF($A132="","",IFERROR(INDEX('İş Değerleme &amp; Kademe'!$N$6:$N$105,MATCH($A132,'İş Değerleme &amp; Kademe'!$A$6:$A$105,0)),""))</f>
        <v/>
      </c>
      <c r="V132" s="108" t="str">
        <f>IF($A132="","",IFERROR(INDEX('İş Değerleme &amp; Kademe'!$O$6:$O$105,MATCH($A132,'İş Değerleme &amp; Kademe'!$A$6:$A$105,0)),""))</f>
        <v/>
      </c>
      <c r="W132" s="123" t="str">
        <f>IF($A132="","",IFERROR(INDEX('Yetenek &amp; Kariyer'!$O$6:$O$105,MATCH($A132,'Yetenek &amp; Kariyer'!$A$6:$A$105,0)),""))</f>
        <v/>
      </c>
      <c r="X132" s="108" t="str">
        <f>IF($A132="","",IFERROR(INDEX('Yetenek &amp; Kariyer'!$P$6:$P$105,MATCH($A132,'Yetenek &amp; Kariyer'!$A$6:$A$105,0)),""))</f>
        <v/>
      </c>
      <c r="Y132" s="108" t="str">
        <f>IF($A132="","",IFERROR(INDEX('Pozisyon Envanteri'!$Q$6:$Q$105,MATCH($A132,'Pozisyon Envanteri'!$A$6:$A$105,0)),""))</f>
        <v/>
      </c>
    </row>
    <row r="133" spans="1:25" x14ac:dyDescent="0.25">
      <c r="A133" s="108" t="str">
        <f>IF('Görev ve İş Yükü'!A133="","",'Görev ve İş Yükü'!A133)</f>
        <v/>
      </c>
      <c r="B133" s="108" t="str">
        <f>IF($A133="","",IFERROR(INDEX('Pozisyon Envanteri'!$B$6:$B$105,MATCH($A133,'Pozisyon Envanteri'!$A$6:$A$105,0)),""))</f>
        <v/>
      </c>
      <c r="C133" s="108" t="str">
        <f>IF($A133="","",IFERROR(INDEX('Pozisyon Envanteri'!$C$6:$C$105,MATCH($A133,'Pozisyon Envanteri'!$A$6:$A$105,0)),""))</f>
        <v/>
      </c>
      <c r="D133" s="108" t="str">
        <f>IF($A133="","",IFERROR(INDEX('Pozisyon Envanteri'!$D$6:$D$105,MATCH($A133,'Pozisyon Envanteri'!$A$6:$A$105,0)),""))</f>
        <v/>
      </c>
      <c r="E133" s="108" t="str">
        <f>IF($A133="","",IFERROR(INDEX('Pozisyon Envanteri'!$E$6:$E$105,MATCH($A133,'Pozisyon Envanteri'!$A$6:$A$105,0)),""))</f>
        <v/>
      </c>
      <c r="F133" s="108" t="str">
        <f>IF($A133="","",IFERROR(INDEX('Pozisyon Envanteri'!$F$6:$F$105,MATCH($A133,'Pozisyon Envanteri'!$A$6:$A$105,0)),""))</f>
        <v/>
      </c>
      <c r="G133" s="108" t="str">
        <f>IF($A133="","",IFERROR(INDEX('Pozisyon Envanteri'!$L$6:$L$105,MATCH($A133,'Pozisyon Envanteri'!$A$6:$A$105,0)),""))</f>
        <v/>
      </c>
      <c r="H133" s="108" t="str">
        <f>IF($A133="","",IFERROR(INDEX('Pozisyon Envanteri'!$M$6:$M$105,MATCH($A133,'Pozisyon Envanteri'!$A$6:$A$105,0)),""))</f>
        <v/>
      </c>
      <c r="I133" s="108" t="str">
        <f>IF($A133="","",'Görev ve İş Yükü'!B133)</f>
        <v/>
      </c>
      <c r="J133" s="108" t="str">
        <f>IF($A133="","",'Görev ve İş Yükü'!C133)</f>
        <v/>
      </c>
      <c r="K133" s="108" t="str">
        <f>IF($A133="","",'Görev ve İş Yükü'!F133)</f>
        <v/>
      </c>
      <c r="L133" s="102" t="str">
        <f>IF($A133="","",'Görev ve İş Yükü'!I133)</f>
        <v/>
      </c>
      <c r="M133" s="108" t="str">
        <f>IF($A133="","",'Görev ve İş Yükü'!W133)</f>
        <v/>
      </c>
      <c r="N133" s="101" t="str">
        <f>IF($A133="","",'Görev ve İş Yükü'!Z133)</f>
        <v/>
      </c>
      <c r="O133" s="101" t="str">
        <f>IF($A133="","",'Görev ve İş Yükü'!AA133)</f>
        <v/>
      </c>
      <c r="P133" s="102" t="str">
        <f>IF($A133="","",'Görev ve İş Yükü'!AB133)</f>
        <v/>
      </c>
      <c r="Q133" s="103" t="str">
        <f>IF($A133="","",'Görev ve İş Yükü'!AC133)</f>
        <v/>
      </c>
      <c r="R133" s="108" t="str">
        <f>IF($A133="","",'Görev ve İş Yükü'!N133)</f>
        <v/>
      </c>
      <c r="S133" s="108" t="str">
        <f>IF($A133="","",'Görev ve İş Yükü'!R133)</f>
        <v/>
      </c>
      <c r="T133" s="108" t="str">
        <f>IF($A133="","",'Görev ve İş Yükü'!S133)</f>
        <v/>
      </c>
      <c r="U133" s="123" t="str">
        <f>IF($A133="","",IFERROR(INDEX('İş Değerleme &amp; Kademe'!$N$6:$N$105,MATCH($A133,'İş Değerleme &amp; Kademe'!$A$6:$A$105,0)),""))</f>
        <v/>
      </c>
      <c r="V133" s="108" t="str">
        <f>IF($A133="","",IFERROR(INDEX('İş Değerleme &amp; Kademe'!$O$6:$O$105,MATCH($A133,'İş Değerleme &amp; Kademe'!$A$6:$A$105,0)),""))</f>
        <v/>
      </c>
      <c r="W133" s="123" t="str">
        <f>IF($A133="","",IFERROR(INDEX('Yetenek &amp; Kariyer'!$O$6:$O$105,MATCH($A133,'Yetenek &amp; Kariyer'!$A$6:$A$105,0)),""))</f>
        <v/>
      </c>
      <c r="X133" s="108" t="str">
        <f>IF($A133="","",IFERROR(INDEX('Yetenek &amp; Kariyer'!$P$6:$P$105,MATCH($A133,'Yetenek &amp; Kariyer'!$A$6:$A$105,0)),""))</f>
        <v/>
      </c>
      <c r="Y133" s="108" t="str">
        <f>IF($A133="","",IFERROR(INDEX('Pozisyon Envanteri'!$Q$6:$Q$105,MATCH($A133,'Pozisyon Envanteri'!$A$6:$A$105,0)),""))</f>
        <v/>
      </c>
    </row>
    <row r="134" spans="1:25" x14ac:dyDescent="0.25">
      <c r="A134" s="108" t="str">
        <f>IF('Görev ve İş Yükü'!A134="","",'Görev ve İş Yükü'!A134)</f>
        <v/>
      </c>
      <c r="B134" s="108" t="str">
        <f>IF($A134="","",IFERROR(INDEX('Pozisyon Envanteri'!$B$6:$B$105,MATCH($A134,'Pozisyon Envanteri'!$A$6:$A$105,0)),""))</f>
        <v/>
      </c>
      <c r="C134" s="108" t="str">
        <f>IF($A134="","",IFERROR(INDEX('Pozisyon Envanteri'!$C$6:$C$105,MATCH($A134,'Pozisyon Envanteri'!$A$6:$A$105,0)),""))</f>
        <v/>
      </c>
      <c r="D134" s="108" t="str">
        <f>IF($A134="","",IFERROR(INDEX('Pozisyon Envanteri'!$D$6:$D$105,MATCH($A134,'Pozisyon Envanteri'!$A$6:$A$105,0)),""))</f>
        <v/>
      </c>
      <c r="E134" s="108" t="str">
        <f>IF($A134="","",IFERROR(INDEX('Pozisyon Envanteri'!$E$6:$E$105,MATCH($A134,'Pozisyon Envanteri'!$A$6:$A$105,0)),""))</f>
        <v/>
      </c>
      <c r="F134" s="108" t="str">
        <f>IF($A134="","",IFERROR(INDEX('Pozisyon Envanteri'!$F$6:$F$105,MATCH($A134,'Pozisyon Envanteri'!$A$6:$A$105,0)),""))</f>
        <v/>
      </c>
      <c r="G134" s="108" t="str">
        <f>IF($A134="","",IFERROR(INDEX('Pozisyon Envanteri'!$L$6:$L$105,MATCH($A134,'Pozisyon Envanteri'!$A$6:$A$105,0)),""))</f>
        <v/>
      </c>
      <c r="H134" s="108" t="str">
        <f>IF($A134="","",IFERROR(INDEX('Pozisyon Envanteri'!$M$6:$M$105,MATCH($A134,'Pozisyon Envanteri'!$A$6:$A$105,0)),""))</f>
        <v/>
      </c>
      <c r="I134" s="108" t="str">
        <f>IF($A134="","",'Görev ve İş Yükü'!B134)</f>
        <v/>
      </c>
      <c r="J134" s="108" t="str">
        <f>IF($A134="","",'Görev ve İş Yükü'!C134)</f>
        <v/>
      </c>
      <c r="K134" s="108" t="str">
        <f>IF($A134="","",'Görev ve İş Yükü'!F134)</f>
        <v/>
      </c>
      <c r="L134" s="102" t="str">
        <f>IF($A134="","",'Görev ve İş Yükü'!I134)</f>
        <v/>
      </c>
      <c r="M134" s="108" t="str">
        <f>IF($A134="","",'Görev ve İş Yükü'!W134)</f>
        <v/>
      </c>
      <c r="N134" s="101" t="str">
        <f>IF($A134="","",'Görev ve İş Yükü'!Z134)</f>
        <v/>
      </c>
      <c r="O134" s="101" t="str">
        <f>IF($A134="","",'Görev ve İş Yükü'!AA134)</f>
        <v/>
      </c>
      <c r="P134" s="102" t="str">
        <f>IF($A134="","",'Görev ve İş Yükü'!AB134)</f>
        <v/>
      </c>
      <c r="Q134" s="103" t="str">
        <f>IF($A134="","",'Görev ve İş Yükü'!AC134)</f>
        <v/>
      </c>
      <c r="R134" s="108" t="str">
        <f>IF($A134="","",'Görev ve İş Yükü'!N134)</f>
        <v/>
      </c>
      <c r="S134" s="108" t="str">
        <f>IF($A134="","",'Görev ve İş Yükü'!R134)</f>
        <v/>
      </c>
      <c r="T134" s="108" t="str">
        <f>IF($A134="","",'Görev ve İş Yükü'!S134)</f>
        <v/>
      </c>
      <c r="U134" s="123" t="str">
        <f>IF($A134="","",IFERROR(INDEX('İş Değerleme &amp; Kademe'!$N$6:$N$105,MATCH($A134,'İş Değerleme &amp; Kademe'!$A$6:$A$105,0)),""))</f>
        <v/>
      </c>
      <c r="V134" s="108" t="str">
        <f>IF($A134="","",IFERROR(INDEX('İş Değerleme &amp; Kademe'!$O$6:$O$105,MATCH($A134,'İş Değerleme &amp; Kademe'!$A$6:$A$105,0)),""))</f>
        <v/>
      </c>
      <c r="W134" s="123" t="str">
        <f>IF($A134="","",IFERROR(INDEX('Yetenek &amp; Kariyer'!$O$6:$O$105,MATCH($A134,'Yetenek &amp; Kariyer'!$A$6:$A$105,0)),""))</f>
        <v/>
      </c>
      <c r="X134" s="108" t="str">
        <f>IF($A134="","",IFERROR(INDEX('Yetenek &amp; Kariyer'!$P$6:$P$105,MATCH($A134,'Yetenek &amp; Kariyer'!$A$6:$A$105,0)),""))</f>
        <v/>
      </c>
      <c r="Y134" s="108" t="str">
        <f>IF($A134="","",IFERROR(INDEX('Pozisyon Envanteri'!$Q$6:$Q$105,MATCH($A134,'Pozisyon Envanteri'!$A$6:$A$105,0)),""))</f>
        <v/>
      </c>
    </row>
    <row r="135" spans="1:25" x14ac:dyDescent="0.25">
      <c r="A135" s="108" t="str">
        <f>IF('Görev ve İş Yükü'!A135="","",'Görev ve İş Yükü'!A135)</f>
        <v/>
      </c>
      <c r="B135" s="108" t="str">
        <f>IF($A135="","",IFERROR(INDEX('Pozisyon Envanteri'!$B$6:$B$105,MATCH($A135,'Pozisyon Envanteri'!$A$6:$A$105,0)),""))</f>
        <v/>
      </c>
      <c r="C135" s="108" t="str">
        <f>IF($A135="","",IFERROR(INDEX('Pozisyon Envanteri'!$C$6:$C$105,MATCH($A135,'Pozisyon Envanteri'!$A$6:$A$105,0)),""))</f>
        <v/>
      </c>
      <c r="D135" s="108" t="str">
        <f>IF($A135="","",IFERROR(INDEX('Pozisyon Envanteri'!$D$6:$D$105,MATCH($A135,'Pozisyon Envanteri'!$A$6:$A$105,0)),""))</f>
        <v/>
      </c>
      <c r="E135" s="108" t="str">
        <f>IF($A135="","",IFERROR(INDEX('Pozisyon Envanteri'!$E$6:$E$105,MATCH($A135,'Pozisyon Envanteri'!$A$6:$A$105,0)),""))</f>
        <v/>
      </c>
      <c r="F135" s="108" t="str">
        <f>IF($A135="","",IFERROR(INDEX('Pozisyon Envanteri'!$F$6:$F$105,MATCH($A135,'Pozisyon Envanteri'!$A$6:$A$105,0)),""))</f>
        <v/>
      </c>
      <c r="G135" s="108" t="str">
        <f>IF($A135="","",IFERROR(INDEX('Pozisyon Envanteri'!$L$6:$L$105,MATCH($A135,'Pozisyon Envanteri'!$A$6:$A$105,0)),""))</f>
        <v/>
      </c>
      <c r="H135" s="108" t="str">
        <f>IF($A135="","",IFERROR(INDEX('Pozisyon Envanteri'!$M$6:$M$105,MATCH($A135,'Pozisyon Envanteri'!$A$6:$A$105,0)),""))</f>
        <v/>
      </c>
      <c r="I135" s="108" t="str">
        <f>IF($A135="","",'Görev ve İş Yükü'!B135)</f>
        <v/>
      </c>
      <c r="J135" s="108" t="str">
        <f>IF($A135="","",'Görev ve İş Yükü'!C135)</f>
        <v/>
      </c>
      <c r="K135" s="108" t="str">
        <f>IF($A135="","",'Görev ve İş Yükü'!F135)</f>
        <v/>
      </c>
      <c r="L135" s="102" t="str">
        <f>IF($A135="","",'Görev ve İş Yükü'!I135)</f>
        <v/>
      </c>
      <c r="M135" s="108" t="str">
        <f>IF($A135="","",'Görev ve İş Yükü'!W135)</f>
        <v/>
      </c>
      <c r="N135" s="101" t="str">
        <f>IF($A135="","",'Görev ve İş Yükü'!Z135)</f>
        <v/>
      </c>
      <c r="O135" s="101" t="str">
        <f>IF($A135="","",'Görev ve İş Yükü'!AA135)</f>
        <v/>
      </c>
      <c r="P135" s="102" t="str">
        <f>IF($A135="","",'Görev ve İş Yükü'!AB135)</f>
        <v/>
      </c>
      <c r="Q135" s="103" t="str">
        <f>IF($A135="","",'Görev ve İş Yükü'!AC135)</f>
        <v/>
      </c>
      <c r="R135" s="108" t="str">
        <f>IF($A135="","",'Görev ve İş Yükü'!N135)</f>
        <v/>
      </c>
      <c r="S135" s="108" t="str">
        <f>IF($A135="","",'Görev ve İş Yükü'!R135)</f>
        <v/>
      </c>
      <c r="T135" s="108" t="str">
        <f>IF($A135="","",'Görev ve İş Yükü'!S135)</f>
        <v/>
      </c>
      <c r="U135" s="123" t="str">
        <f>IF($A135="","",IFERROR(INDEX('İş Değerleme &amp; Kademe'!$N$6:$N$105,MATCH($A135,'İş Değerleme &amp; Kademe'!$A$6:$A$105,0)),""))</f>
        <v/>
      </c>
      <c r="V135" s="108" t="str">
        <f>IF($A135="","",IFERROR(INDEX('İş Değerleme &amp; Kademe'!$O$6:$O$105,MATCH($A135,'İş Değerleme &amp; Kademe'!$A$6:$A$105,0)),""))</f>
        <v/>
      </c>
      <c r="W135" s="123" t="str">
        <f>IF($A135="","",IFERROR(INDEX('Yetenek &amp; Kariyer'!$O$6:$O$105,MATCH($A135,'Yetenek &amp; Kariyer'!$A$6:$A$105,0)),""))</f>
        <v/>
      </c>
      <c r="X135" s="108" t="str">
        <f>IF($A135="","",IFERROR(INDEX('Yetenek &amp; Kariyer'!$P$6:$P$105,MATCH($A135,'Yetenek &amp; Kariyer'!$A$6:$A$105,0)),""))</f>
        <v/>
      </c>
      <c r="Y135" s="108" t="str">
        <f>IF($A135="","",IFERROR(INDEX('Pozisyon Envanteri'!$Q$6:$Q$105,MATCH($A135,'Pozisyon Envanteri'!$A$6:$A$105,0)),""))</f>
        <v/>
      </c>
    </row>
    <row r="136" spans="1:25" x14ac:dyDescent="0.25">
      <c r="A136" s="108" t="str">
        <f>IF('Görev ve İş Yükü'!A136="","",'Görev ve İş Yükü'!A136)</f>
        <v/>
      </c>
      <c r="B136" s="108" t="str">
        <f>IF($A136="","",IFERROR(INDEX('Pozisyon Envanteri'!$B$6:$B$105,MATCH($A136,'Pozisyon Envanteri'!$A$6:$A$105,0)),""))</f>
        <v/>
      </c>
      <c r="C136" s="108" t="str">
        <f>IF($A136="","",IFERROR(INDEX('Pozisyon Envanteri'!$C$6:$C$105,MATCH($A136,'Pozisyon Envanteri'!$A$6:$A$105,0)),""))</f>
        <v/>
      </c>
      <c r="D136" s="108" t="str">
        <f>IF($A136="","",IFERROR(INDEX('Pozisyon Envanteri'!$D$6:$D$105,MATCH($A136,'Pozisyon Envanteri'!$A$6:$A$105,0)),""))</f>
        <v/>
      </c>
      <c r="E136" s="108" t="str">
        <f>IF($A136="","",IFERROR(INDEX('Pozisyon Envanteri'!$E$6:$E$105,MATCH($A136,'Pozisyon Envanteri'!$A$6:$A$105,0)),""))</f>
        <v/>
      </c>
      <c r="F136" s="108" t="str">
        <f>IF($A136="","",IFERROR(INDEX('Pozisyon Envanteri'!$F$6:$F$105,MATCH($A136,'Pozisyon Envanteri'!$A$6:$A$105,0)),""))</f>
        <v/>
      </c>
      <c r="G136" s="108" t="str">
        <f>IF($A136="","",IFERROR(INDEX('Pozisyon Envanteri'!$L$6:$L$105,MATCH($A136,'Pozisyon Envanteri'!$A$6:$A$105,0)),""))</f>
        <v/>
      </c>
      <c r="H136" s="108" t="str">
        <f>IF($A136="","",IFERROR(INDEX('Pozisyon Envanteri'!$M$6:$M$105,MATCH($A136,'Pozisyon Envanteri'!$A$6:$A$105,0)),""))</f>
        <v/>
      </c>
      <c r="I136" s="108" t="str">
        <f>IF($A136="","",'Görev ve İş Yükü'!B136)</f>
        <v/>
      </c>
      <c r="J136" s="108" t="str">
        <f>IF($A136="","",'Görev ve İş Yükü'!C136)</f>
        <v/>
      </c>
      <c r="K136" s="108" t="str">
        <f>IF($A136="","",'Görev ve İş Yükü'!F136)</f>
        <v/>
      </c>
      <c r="L136" s="102" t="str">
        <f>IF($A136="","",'Görev ve İş Yükü'!I136)</f>
        <v/>
      </c>
      <c r="M136" s="108" t="str">
        <f>IF($A136="","",'Görev ve İş Yükü'!W136)</f>
        <v/>
      </c>
      <c r="N136" s="101" t="str">
        <f>IF($A136="","",'Görev ve İş Yükü'!Z136)</f>
        <v/>
      </c>
      <c r="O136" s="101" t="str">
        <f>IF($A136="","",'Görev ve İş Yükü'!AA136)</f>
        <v/>
      </c>
      <c r="P136" s="102" t="str">
        <f>IF($A136="","",'Görev ve İş Yükü'!AB136)</f>
        <v/>
      </c>
      <c r="Q136" s="103" t="str">
        <f>IF($A136="","",'Görev ve İş Yükü'!AC136)</f>
        <v/>
      </c>
      <c r="R136" s="108" t="str">
        <f>IF($A136="","",'Görev ve İş Yükü'!N136)</f>
        <v/>
      </c>
      <c r="S136" s="108" t="str">
        <f>IF($A136="","",'Görev ve İş Yükü'!R136)</f>
        <v/>
      </c>
      <c r="T136" s="108" t="str">
        <f>IF($A136="","",'Görev ve İş Yükü'!S136)</f>
        <v/>
      </c>
      <c r="U136" s="123" t="str">
        <f>IF($A136="","",IFERROR(INDEX('İş Değerleme &amp; Kademe'!$N$6:$N$105,MATCH($A136,'İş Değerleme &amp; Kademe'!$A$6:$A$105,0)),""))</f>
        <v/>
      </c>
      <c r="V136" s="108" t="str">
        <f>IF($A136="","",IFERROR(INDEX('İş Değerleme &amp; Kademe'!$O$6:$O$105,MATCH($A136,'İş Değerleme &amp; Kademe'!$A$6:$A$105,0)),""))</f>
        <v/>
      </c>
      <c r="W136" s="123" t="str">
        <f>IF($A136="","",IFERROR(INDEX('Yetenek &amp; Kariyer'!$O$6:$O$105,MATCH($A136,'Yetenek &amp; Kariyer'!$A$6:$A$105,0)),""))</f>
        <v/>
      </c>
      <c r="X136" s="108" t="str">
        <f>IF($A136="","",IFERROR(INDEX('Yetenek &amp; Kariyer'!$P$6:$P$105,MATCH($A136,'Yetenek &amp; Kariyer'!$A$6:$A$105,0)),""))</f>
        <v/>
      </c>
      <c r="Y136" s="108" t="str">
        <f>IF($A136="","",IFERROR(INDEX('Pozisyon Envanteri'!$Q$6:$Q$105,MATCH($A136,'Pozisyon Envanteri'!$A$6:$A$105,0)),""))</f>
        <v/>
      </c>
    </row>
    <row r="137" spans="1:25" x14ac:dyDescent="0.25">
      <c r="A137" s="108" t="str">
        <f>IF('Görev ve İş Yükü'!A137="","",'Görev ve İş Yükü'!A137)</f>
        <v/>
      </c>
      <c r="B137" s="108" t="str">
        <f>IF($A137="","",IFERROR(INDEX('Pozisyon Envanteri'!$B$6:$B$105,MATCH($A137,'Pozisyon Envanteri'!$A$6:$A$105,0)),""))</f>
        <v/>
      </c>
      <c r="C137" s="108" t="str">
        <f>IF($A137="","",IFERROR(INDEX('Pozisyon Envanteri'!$C$6:$C$105,MATCH($A137,'Pozisyon Envanteri'!$A$6:$A$105,0)),""))</f>
        <v/>
      </c>
      <c r="D137" s="108" t="str">
        <f>IF($A137="","",IFERROR(INDEX('Pozisyon Envanteri'!$D$6:$D$105,MATCH($A137,'Pozisyon Envanteri'!$A$6:$A$105,0)),""))</f>
        <v/>
      </c>
      <c r="E137" s="108" t="str">
        <f>IF($A137="","",IFERROR(INDEX('Pozisyon Envanteri'!$E$6:$E$105,MATCH($A137,'Pozisyon Envanteri'!$A$6:$A$105,0)),""))</f>
        <v/>
      </c>
      <c r="F137" s="108" t="str">
        <f>IF($A137="","",IFERROR(INDEX('Pozisyon Envanteri'!$F$6:$F$105,MATCH($A137,'Pozisyon Envanteri'!$A$6:$A$105,0)),""))</f>
        <v/>
      </c>
      <c r="G137" s="108" t="str">
        <f>IF($A137="","",IFERROR(INDEX('Pozisyon Envanteri'!$L$6:$L$105,MATCH($A137,'Pozisyon Envanteri'!$A$6:$A$105,0)),""))</f>
        <v/>
      </c>
      <c r="H137" s="108" t="str">
        <f>IF($A137="","",IFERROR(INDEX('Pozisyon Envanteri'!$M$6:$M$105,MATCH($A137,'Pozisyon Envanteri'!$A$6:$A$105,0)),""))</f>
        <v/>
      </c>
      <c r="I137" s="108" t="str">
        <f>IF($A137="","",'Görev ve İş Yükü'!B137)</f>
        <v/>
      </c>
      <c r="J137" s="108" t="str">
        <f>IF($A137="","",'Görev ve İş Yükü'!C137)</f>
        <v/>
      </c>
      <c r="K137" s="108" t="str">
        <f>IF($A137="","",'Görev ve İş Yükü'!F137)</f>
        <v/>
      </c>
      <c r="L137" s="102" t="str">
        <f>IF($A137="","",'Görev ve İş Yükü'!I137)</f>
        <v/>
      </c>
      <c r="M137" s="108" t="str">
        <f>IF($A137="","",'Görev ve İş Yükü'!W137)</f>
        <v/>
      </c>
      <c r="N137" s="101" t="str">
        <f>IF($A137="","",'Görev ve İş Yükü'!Z137)</f>
        <v/>
      </c>
      <c r="O137" s="101" t="str">
        <f>IF($A137="","",'Görev ve İş Yükü'!AA137)</f>
        <v/>
      </c>
      <c r="P137" s="102" t="str">
        <f>IF($A137="","",'Görev ve İş Yükü'!AB137)</f>
        <v/>
      </c>
      <c r="Q137" s="103" t="str">
        <f>IF($A137="","",'Görev ve İş Yükü'!AC137)</f>
        <v/>
      </c>
      <c r="R137" s="108" t="str">
        <f>IF($A137="","",'Görev ve İş Yükü'!N137)</f>
        <v/>
      </c>
      <c r="S137" s="108" t="str">
        <f>IF($A137="","",'Görev ve İş Yükü'!R137)</f>
        <v/>
      </c>
      <c r="T137" s="108" t="str">
        <f>IF($A137="","",'Görev ve İş Yükü'!S137)</f>
        <v/>
      </c>
      <c r="U137" s="123" t="str">
        <f>IF($A137="","",IFERROR(INDEX('İş Değerleme &amp; Kademe'!$N$6:$N$105,MATCH($A137,'İş Değerleme &amp; Kademe'!$A$6:$A$105,0)),""))</f>
        <v/>
      </c>
      <c r="V137" s="108" t="str">
        <f>IF($A137="","",IFERROR(INDEX('İş Değerleme &amp; Kademe'!$O$6:$O$105,MATCH($A137,'İş Değerleme &amp; Kademe'!$A$6:$A$105,0)),""))</f>
        <v/>
      </c>
      <c r="W137" s="123" t="str">
        <f>IF($A137="","",IFERROR(INDEX('Yetenek &amp; Kariyer'!$O$6:$O$105,MATCH($A137,'Yetenek &amp; Kariyer'!$A$6:$A$105,0)),""))</f>
        <v/>
      </c>
      <c r="X137" s="108" t="str">
        <f>IF($A137="","",IFERROR(INDEX('Yetenek &amp; Kariyer'!$P$6:$P$105,MATCH($A137,'Yetenek &amp; Kariyer'!$A$6:$A$105,0)),""))</f>
        <v/>
      </c>
      <c r="Y137" s="108" t="str">
        <f>IF($A137="","",IFERROR(INDEX('Pozisyon Envanteri'!$Q$6:$Q$105,MATCH($A137,'Pozisyon Envanteri'!$A$6:$A$105,0)),""))</f>
        <v/>
      </c>
    </row>
    <row r="138" spans="1:25" x14ac:dyDescent="0.25">
      <c r="A138" s="108" t="str">
        <f>IF('Görev ve İş Yükü'!A138="","",'Görev ve İş Yükü'!A138)</f>
        <v/>
      </c>
      <c r="B138" s="108" t="str">
        <f>IF($A138="","",IFERROR(INDEX('Pozisyon Envanteri'!$B$6:$B$105,MATCH($A138,'Pozisyon Envanteri'!$A$6:$A$105,0)),""))</f>
        <v/>
      </c>
      <c r="C138" s="108" t="str">
        <f>IF($A138="","",IFERROR(INDEX('Pozisyon Envanteri'!$C$6:$C$105,MATCH($A138,'Pozisyon Envanteri'!$A$6:$A$105,0)),""))</f>
        <v/>
      </c>
      <c r="D138" s="108" t="str">
        <f>IF($A138="","",IFERROR(INDEX('Pozisyon Envanteri'!$D$6:$D$105,MATCH($A138,'Pozisyon Envanteri'!$A$6:$A$105,0)),""))</f>
        <v/>
      </c>
      <c r="E138" s="108" t="str">
        <f>IF($A138="","",IFERROR(INDEX('Pozisyon Envanteri'!$E$6:$E$105,MATCH($A138,'Pozisyon Envanteri'!$A$6:$A$105,0)),""))</f>
        <v/>
      </c>
      <c r="F138" s="108" t="str">
        <f>IF($A138="","",IFERROR(INDEX('Pozisyon Envanteri'!$F$6:$F$105,MATCH($A138,'Pozisyon Envanteri'!$A$6:$A$105,0)),""))</f>
        <v/>
      </c>
      <c r="G138" s="108" t="str">
        <f>IF($A138="","",IFERROR(INDEX('Pozisyon Envanteri'!$L$6:$L$105,MATCH($A138,'Pozisyon Envanteri'!$A$6:$A$105,0)),""))</f>
        <v/>
      </c>
      <c r="H138" s="108" t="str">
        <f>IF($A138="","",IFERROR(INDEX('Pozisyon Envanteri'!$M$6:$M$105,MATCH($A138,'Pozisyon Envanteri'!$A$6:$A$105,0)),""))</f>
        <v/>
      </c>
      <c r="I138" s="108" t="str">
        <f>IF($A138="","",'Görev ve İş Yükü'!B138)</f>
        <v/>
      </c>
      <c r="J138" s="108" t="str">
        <f>IF($A138="","",'Görev ve İş Yükü'!C138)</f>
        <v/>
      </c>
      <c r="K138" s="108" t="str">
        <f>IF($A138="","",'Görev ve İş Yükü'!F138)</f>
        <v/>
      </c>
      <c r="L138" s="102" t="str">
        <f>IF($A138="","",'Görev ve İş Yükü'!I138)</f>
        <v/>
      </c>
      <c r="M138" s="108" t="str">
        <f>IF($A138="","",'Görev ve İş Yükü'!W138)</f>
        <v/>
      </c>
      <c r="N138" s="101" t="str">
        <f>IF($A138="","",'Görev ve İş Yükü'!Z138)</f>
        <v/>
      </c>
      <c r="O138" s="101" t="str">
        <f>IF($A138="","",'Görev ve İş Yükü'!AA138)</f>
        <v/>
      </c>
      <c r="P138" s="102" t="str">
        <f>IF($A138="","",'Görev ve İş Yükü'!AB138)</f>
        <v/>
      </c>
      <c r="Q138" s="103" t="str">
        <f>IF($A138="","",'Görev ve İş Yükü'!AC138)</f>
        <v/>
      </c>
      <c r="R138" s="108" t="str">
        <f>IF($A138="","",'Görev ve İş Yükü'!N138)</f>
        <v/>
      </c>
      <c r="S138" s="108" t="str">
        <f>IF($A138="","",'Görev ve İş Yükü'!R138)</f>
        <v/>
      </c>
      <c r="T138" s="108" t="str">
        <f>IF($A138="","",'Görev ve İş Yükü'!S138)</f>
        <v/>
      </c>
      <c r="U138" s="123" t="str">
        <f>IF($A138="","",IFERROR(INDEX('İş Değerleme &amp; Kademe'!$N$6:$N$105,MATCH($A138,'İş Değerleme &amp; Kademe'!$A$6:$A$105,0)),""))</f>
        <v/>
      </c>
      <c r="V138" s="108" t="str">
        <f>IF($A138="","",IFERROR(INDEX('İş Değerleme &amp; Kademe'!$O$6:$O$105,MATCH($A138,'İş Değerleme &amp; Kademe'!$A$6:$A$105,0)),""))</f>
        <v/>
      </c>
      <c r="W138" s="123" t="str">
        <f>IF($A138="","",IFERROR(INDEX('Yetenek &amp; Kariyer'!$O$6:$O$105,MATCH($A138,'Yetenek &amp; Kariyer'!$A$6:$A$105,0)),""))</f>
        <v/>
      </c>
      <c r="X138" s="108" t="str">
        <f>IF($A138="","",IFERROR(INDEX('Yetenek &amp; Kariyer'!$P$6:$P$105,MATCH($A138,'Yetenek &amp; Kariyer'!$A$6:$A$105,0)),""))</f>
        <v/>
      </c>
      <c r="Y138" s="108" t="str">
        <f>IF($A138="","",IFERROR(INDEX('Pozisyon Envanteri'!$Q$6:$Q$105,MATCH($A138,'Pozisyon Envanteri'!$A$6:$A$105,0)),""))</f>
        <v/>
      </c>
    </row>
    <row r="139" spans="1:25" x14ac:dyDescent="0.25">
      <c r="A139" s="108" t="str">
        <f>IF('Görev ve İş Yükü'!A139="","",'Görev ve İş Yükü'!A139)</f>
        <v/>
      </c>
      <c r="B139" s="108" t="str">
        <f>IF($A139="","",IFERROR(INDEX('Pozisyon Envanteri'!$B$6:$B$105,MATCH($A139,'Pozisyon Envanteri'!$A$6:$A$105,0)),""))</f>
        <v/>
      </c>
      <c r="C139" s="108" t="str">
        <f>IF($A139="","",IFERROR(INDEX('Pozisyon Envanteri'!$C$6:$C$105,MATCH($A139,'Pozisyon Envanteri'!$A$6:$A$105,0)),""))</f>
        <v/>
      </c>
      <c r="D139" s="108" t="str">
        <f>IF($A139="","",IFERROR(INDEX('Pozisyon Envanteri'!$D$6:$D$105,MATCH($A139,'Pozisyon Envanteri'!$A$6:$A$105,0)),""))</f>
        <v/>
      </c>
      <c r="E139" s="108" t="str">
        <f>IF($A139="","",IFERROR(INDEX('Pozisyon Envanteri'!$E$6:$E$105,MATCH($A139,'Pozisyon Envanteri'!$A$6:$A$105,0)),""))</f>
        <v/>
      </c>
      <c r="F139" s="108" t="str">
        <f>IF($A139="","",IFERROR(INDEX('Pozisyon Envanteri'!$F$6:$F$105,MATCH($A139,'Pozisyon Envanteri'!$A$6:$A$105,0)),""))</f>
        <v/>
      </c>
      <c r="G139" s="108" t="str">
        <f>IF($A139="","",IFERROR(INDEX('Pozisyon Envanteri'!$L$6:$L$105,MATCH($A139,'Pozisyon Envanteri'!$A$6:$A$105,0)),""))</f>
        <v/>
      </c>
      <c r="H139" s="108" t="str">
        <f>IF($A139="","",IFERROR(INDEX('Pozisyon Envanteri'!$M$6:$M$105,MATCH($A139,'Pozisyon Envanteri'!$A$6:$A$105,0)),""))</f>
        <v/>
      </c>
      <c r="I139" s="108" t="str">
        <f>IF($A139="","",'Görev ve İş Yükü'!B139)</f>
        <v/>
      </c>
      <c r="J139" s="108" t="str">
        <f>IF($A139="","",'Görev ve İş Yükü'!C139)</f>
        <v/>
      </c>
      <c r="K139" s="108" t="str">
        <f>IF($A139="","",'Görev ve İş Yükü'!F139)</f>
        <v/>
      </c>
      <c r="L139" s="102" t="str">
        <f>IF($A139="","",'Görev ve İş Yükü'!I139)</f>
        <v/>
      </c>
      <c r="M139" s="108" t="str">
        <f>IF($A139="","",'Görev ve İş Yükü'!W139)</f>
        <v/>
      </c>
      <c r="N139" s="101" t="str">
        <f>IF($A139="","",'Görev ve İş Yükü'!Z139)</f>
        <v/>
      </c>
      <c r="O139" s="101" t="str">
        <f>IF($A139="","",'Görev ve İş Yükü'!AA139)</f>
        <v/>
      </c>
      <c r="P139" s="102" t="str">
        <f>IF($A139="","",'Görev ve İş Yükü'!AB139)</f>
        <v/>
      </c>
      <c r="Q139" s="103" t="str">
        <f>IF($A139="","",'Görev ve İş Yükü'!AC139)</f>
        <v/>
      </c>
      <c r="R139" s="108" t="str">
        <f>IF($A139="","",'Görev ve İş Yükü'!N139)</f>
        <v/>
      </c>
      <c r="S139" s="108" t="str">
        <f>IF($A139="","",'Görev ve İş Yükü'!R139)</f>
        <v/>
      </c>
      <c r="T139" s="108" t="str">
        <f>IF($A139="","",'Görev ve İş Yükü'!S139)</f>
        <v/>
      </c>
      <c r="U139" s="123" t="str">
        <f>IF($A139="","",IFERROR(INDEX('İş Değerleme &amp; Kademe'!$N$6:$N$105,MATCH($A139,'İş Değerleme &amp; Kademe'!$A$6:$A$105,0)),""))</f>
        <v/>
      </c>
      <c r="V139" s="108" t="str">
        <f>IF($A139="","",IFERROR(INDEX('İş Değerleme &amp; Kademe'!$O$6:$O$105,MATCH($A139,'İş Değerleme &amp; Kademe'!$A$6:$A$105,0)),""))</f>
        <v/>
      </c>
      <c r="W139" s="123" t="str">
        <f>IF($A139="","",IFERROR(INDEX('Yetenek &amp; Kariyer'!$O$6:$O$105,MATCH($A139,'Yetenek &amp; Kariyer'!$A$6:$A$105,0)),""))</f>
        <v/>
      </c>
      <c r="X139" s="108" t="str">
        <f>IF($A139="","",IFERROR(INDEX('Yetenek &amp; Kariyer'!$P$6:$P$105,MATCH($A139,'Yetenek &amp; Kariyer'!$A$6:$A$105,0)),""))</f>
        <v/>
      </c>
      <c r="Y139" s="108" t="str">
        <f>IF($A139="","",IFERROR(INDEX('Pozisyon Envanteri'!$Q$6:$Q$105,MATCH($A139,'Pozisyon Envanteri'!$A$6:$A$105,0)),""))</f>
        <v/>
      </c>
    </row>
    <row r="140" spans="1:25" x14ac:dyDescent="0.25">
      <c r="A140" s="108" t="str">
        <f>IF('Görev ve İş Yükü'!A140="","",'Görev ve İş Yükü'!A140)</f>
        <v/>
      </c>
      <c r="B140" s="108" t="str">
        <f>IF($A140="","",IFERROR(INDEX('Pozisyon Envanteri'!$B$6:$B$105,MATCH($A140,'Pozisyon Envanteri'!$A$6:$A$105,0)),""))</f>
        <v/>
      </c>
      <c r="C140" s="108" t="str">
        <f>IF($A140="","",IFERROR(INDEX('Pozisyon Envanteri'!$C$6:$C$105,MATCH($A140,'Pozisyon Envanteri'!$A$6:$A$105,0)),""))</f>
        <v/>
      </c>
      <c r="D140" s="108" t="str">
        <f>IF($A140="","",IFERROR(INDEX('Pozisyon Envanteri'!$D$6:$D$105,MATCH($A140,'Pozisyon Envanteri'!$A$6:$A$105,0)),""))</f>
        <v/>
      </c>
      <c r="E140" s="108" t="str">
        <f>IF($A140="","",IFERROR(INDEX('Pozisyon Envanteri'!$E$6:$E$105,MATCH($A140,'Pozisyon Envanteri'!$A$6:$A$105,0)),""))</f>
        <v/>
      </c>
      <c r="F140" s="108" t="str">
        <f>IF($A140="","",IFERROR(INDEX('Pozisyon Envanteri'!$F$6:$F$105,MATCH($A140,'Pozisyon Envanteri'!$A$6:$A$105,0)),""))</f>
        <v/>
      </c>
      <c r="G140" s="108" t="str">
        <f>IF($A140="","",IFERROR(INDEX('Pozisyon Envanteri'!$L$6:$L$105,MATCH($A140,'Pozisyon Envanteri'!$A$6:$A$105,0)),""))</f>
        <v/>
      </c>
      <c r="H140" s="108" t="str">
        <f>IF($A140="","",IFERROR(INDEX('Pozisyon Envanteri'!$M$6:$M$105,MATCH($A140,'Pozisyon Envanteri'!$A$6:$A$105,0)),""))</f>
        <v/>
      </c>
      <c r="I140" s="108" t="str">
        <f>IF($A140="","",'Görev ve İş Yükü'!B140)</f>
        <v/>
      </c>
      <c r="J140" s="108" t="str">
        <f>IF($A140="","",'Görev ve İş Yükü'!C140)</f>
        <v/>
      </c>
      <c r="K140" s="108" t="str">
        <f>IF($A140="","",'Görev ve İş Yükü'!F140)</f>
        <v/>
      </c>
      <c r="L140" s="102" t="str">
        <f>IF($A140="","",'Görev ve İş Yükü'!I140)</f>
        <v/>
      </c>
      <c r="M140" s="108" t="str">
        <f>IF($A140="","",'Görev ve İş Yükü'!W140)</f>
        <v/>
      </c>
      <c r="N140" s="101" t="str">
        <f>IF($A140="","",'Görev ve İş Yükü'!Z140)</f>
        <v/>
      </c>
      <c r="O140" s="101" t="str">
        <f>IF($A140="","",'Görev ve İş Yükü'!AA140)</f>
        <v/>
      </c>
      <c r="P140" s="102" t="str">
        <f>IF($A140="","",'Görev ve İş Yükü'!AB140)</f>
        <v/>
      </c>
      <c r="Q140" s="103" t="str">
        <f>IF($A140="","",'Görev ve İş Yükü'!AC140)</f>
        <v/>
      </c>
      <c r="R140" s="108" t="str">
        <f>IF($A140="","",'Görev ve İş Yükü'!N140)</f>
        <v/>
      </c>
      <c r="S140" s="108" t="str">
        <f>IF($A140="","",'Görev ve İş Yükü'!R140)</f>
        <v/>
      </c>
      <c r="T140" s="108" t="str">
        <f>IF($A140="","",'Görev ve İş Yükü'!S140)</f>
        <v/>
      </c>
      <c r="U140" s="123" t="str">
        <f>IF($A140="","",IFERROR(INDEX('İş Değerleme &amp; Kademe'!$N$6:$N$105,MATCH($A140,'İş Değerleme &amp; Kademe'!$A$6:$A$105,0)),""))</f>
        <v/>
      </c>
      <c r="V140" s="108" t="str">
        <f>IF($A140="","",IFERROR(INDEX('İş Değerleme &amp; Kademe'!$O$6:$O$105,MATCH($A140,'İş Değerleme &amp; Kademe'!$A$6:$A$105,0)),""))</f>
        <v/>
      </c>
      <c r="W140" s="123" t="str">
        <f>IF($A140="","",IFERROR(INDEX('Yetenek &amp; Kariyer'!$O$6:$O$105,MATCH($A140,'Yetenek &amp; Kariyer'!$A$6:$A$105,0)),""))</f>
        <v/>
      </c>
      <c r="X140" s="108" t="str">
        <f>IF($A140="","",IFERROR(INDEX('Yetenek &amp; Kariyer'!$P$6:$P$105,MATCH($A140,'Yetenek &amp; Kariyer'!$A$6:$A$105,0)),""))</f>
        <v/>
      </c>
      <c r="Y140" s="108" t="str">
        <f>IF($A140="","",IFERROR(INDEX('Pozisyon Envanteri'!$Q$6:$Q$105,MATCH($A140,'Pozisyon Envanteri'!$A$6:$A$105,0)),""))</f>
        <v/>
      </c>
    </row>
    <row r="141" spans="1:25" x14ac:dyDescent="0.25">
      <c r="A141" s="108" t="str">
        <f>IF('Görev ve İş Yükü'!A141="","",'Görev ve İş Yükü'!A141)</f>
        <v/>
      </c>
      <c r="B141" s="108" t="str">
        <f>IF($A141="","",IFERROR(INDEX('Pozisyon Envanteri'!$B$6:$B$105,MATCH($A141,'Pozisyon Envanteri'!$A$6:$A$105,0)),""))</f>
        <v/>
      </c>
      <c r="C141" s="108" t="str">
        <f>IF($A141="","",IFERROR(INDEX('Pozisyon Envanteri'!$C$6:$C$105,MATCH($A141,'Pozisyon Envanteri'!$A$6:$A$105,0)),""))</f>
        <v/>
      </c>
      <c r="D141" s="108" t="str">
        <f>IF($A141="","",IFERROR(INDEX('Pozisyon Envanteri'!$D$6:$D$105,MATCH($A141,'Pozisyon Envanteri'!$A$6:$A$105,0)),""))</f>
        <v/>
      </c>
      <c r="E141" s="108" t="str">
        <f>IF($A141="","",IFERROR(INDEX('Pozisyon Envanteri'!$E$6:$E$105,MATCH($A141,'Pozisyon Envanteri'!$A$6:$A$105,0)),""))</f>
        <v/>
      </c>
      <c r="F141" s="108" t="str">
        <f>IF($A141="","",IFERROR(INDEX('Pozisyon Envanteri'!$F$6:$F$105,MATCH($A141,'Pozisyon Envanteri'!$A$6:$A$105,0)),""))</f>
        <v/>
      </c>
      <c r="G141" s="108" t="str">
        <f>IF($A141="","",IFERROR(INDEX('Pozisyon Envanteri'!$L$6:$L$105,MATCH($A141,'Pozisyon Envanteri'!$A$6:$A$105,0)),""))</f>
        <v/>
      </c>
      <c r="H141" s="108" t="str">
        <f>IF($A141="","",IFERROR(INDEX('Pozisyon Envanteri'!$M$6:$M$105,MATCH($A141,'Pozisyon Envanteri'!$A$6:$A$105,0)),""))</f>
        <v/>
      </c>
      <c r="I141" s="108" t="str">
        <f>IF($A141="","",'Görev ve İş Yükü'!B141)</f>
        <v/>
      </c>
      <c r="J141" s="108" t="str">
        <f>IF($A141="","",'Görev ve İş Yükü'!C141)</f>
        <v/>
      </c>
      <c r="K141" s="108" t="str">
        <f>IF($A141="","",'Görev ve İş Yükü'!F141)</f>
        <v/>
      </c>
      <c r="L141" s="102" t="str">
        <f>IF($A141="","",'Görev ve İş Yükü'!I141)</f>
        <v/>
      </c>
      <c r="M141" s="108" t="str">
        <f>IF($A141="","",'Görev ve İş Yükü'!W141)</f>
        <v/>
      </c>
      <c r="N141" s="101" t="str">
        <f>IF($A141="","",'Görev ve İş Yükü'!Z141)</f>
        <v/>
      </c>
      <c r="O141" s="101" t="str">
        <f>IF($A141="","",'Görev ve İş Yükü'!AA141)</f>
        <v/>
      </c>
      <c r="P141" s="102" t="str">
        <f>IF($A141="","",'Görev ve İş Yükü'!AB141)</f>
        <v/>
      </c>
      <c r="Q141" s="103" t="str">
        <f>IF($A141="","",'Görev ve İş Yükü'!AC141)</f>
        <v/>
      </c>
      <c r="R141" s="108" t="str">
        <f>IF($A141="","",'Görev ve İş Yükü'!N141)</f>
        <v/>
      </c>
      <c r="S141" s="108" t="str">
        <f>IF($A141="","",'Görev ve İş Yükü'!R141)</f>
        <v/>
      </c>
      <c r="T141" s="108" t="str">
        <f>IF($A141="","",'Görev ve İş Yükü'!S141)</f>
        <v/>
      </c>
      <c r="U141" s="123" t="str">
        <f>IF($A141="","",IFERROR(INDEX('İş Değerleme &amp; Kademe'!$N$6:$N$105,MATCH($A141,'İş Değerleme &amp; Kademe'!$A$6:$A$105,0)),""))</f>
        <v/>
      </c>
      <c r="V141" s="108" t="str">
        <f>IF($A141="","",IFERROR(INDEX('İş Değerleme &amp; Kademe'!$O$6:$O$105,MATCH($A141,'İş Değerleme &amp; Kademe'!$A$6:$A$105,0)),""))</f>
        <v/>
      </c>
      <c r="W141" s="123" t="str">
        <f>IF($A141="","",IFERROR(INDEX('Yetenek &amp; Kariyer'!$O$6:$O$105,MATCH($A141,'Yetenek &amp; Kariyer'!$A$6:$A$105,0)),""))</f>
        <v/>
      </c>
      <c r="X141" s="108" t="str">
        <f>IF($A141="","",IFERROR(INDEX('Yetenek &amp; Kariyer'!$P$6:$P$105,MATCH($A141,'Yetenek &amp; Kariyer'!$A$6:$A$105,0)),""))</f>
        <v/>
      </c>
      <c r="Y141" s="108" t="str">
        <f>IF($A141="","",IFERROR(INDEX('Pozisyon Envanteri'!$Q$6:$Q$105,MATCH($A141,'Pozisyon Envanteri'!$A$6:$A$105,0)),""))</f>
        <v/>
      </c>
    </row>
    <row r="142" spans="1:25" x14ac:dyDescent="0.25">
      <c r="A142" s="108" t="str">
        <f>IF('Görev ve İş Yükü'!A142="","",'Görev ve İş Yükü'!A142)</f>
        <v/>
      </c>
      <c r="B142" s="108" t="str">
        <f>IF($A142="","",IFERROR(INDEX('Pozisyon Envanteri'!$B$6:$B$105,MATCH($A142,'Pozisyon Envanteri'!$A$6:$A$105,0)),""))</f>
        <v/>
      </c>
      <c r="C142" s="108" t="str">
        <f>IF($A142="","",IFERROR(INDEX('Pozisyon Envanteri'!$C$6:$C$105,MATCH($A142,'Pozisyon Envanteri'!$A$6:$A$105,0)),""))</f>
        <v/>
      </c>
      <c r="D142" s="108" t="str">
        <f>IF($A142="","",IFERROR(INDEX('Pozisyon Envanteri'!$D$6:$D$105,MATCH($A142,'Pozisyon Envanteri'!$A$6:$A$105,0)),""))</f>
        <v/>
      </c>
      <c r="E142" s="108" t="str">
        <f>IF($A142="","",IFERROR(INDEX('Pozisyon Envanteri'!$E$6:$E$105,MATCH($A142,'Pozisyon Envanteri'!$A$6:$A$105,0)),""))</f>
        <v/>
      </c>
      <c r="F142" s="108" t="str">
        <f>IF($A142="","",IFERROR(INDEX('Pozisyon Envanteri'!$F$6:$F$105,MATCH($A142,'Pozisyon Envanteri'!$A$6:$A$105,0)),""))</f>
        <v/>
      </c>
      <c r="G142" s="108" t="str">
        <f>IF($A142="","",IFERROR(INDEX('Pozisyon Envanteri'!$L$6:$L$105,MATCH($A142,'Pozisyon Envanteri'!$A$6:$A$105,0)),""))</f>
        <v/>
      </c>
      <c r="H142" s="108" t="str">
        <f>IF($A142="","",IFERROR(INDEX('Pozisyon Envanteri'!$M$6:$M$105,MATCH($A142,'Pozisyon Envanteri'!$A$6:$A$105,0)),""))</f>
        <v/>
      </c>
      <c r="I142" s="108" t="str">
        <f>IF($A142="","",'Görev ve İş Yükü'!B142)</f>
        <v/>
      </c>
      <c r="J142" s="108" t="str">
        <f>IF($A142="","",'Görev ve İş Yükü'!C142)</f>
        <v/>
      </c>
      <c r="K142" s="108" t="str">
        <f>IF($A142="","",'Görev ve İş Yükü'!F142)</f>
        <v/>
      </c>
      <c r="L142" s="102" t="str">
        <f>IF($A142="","",'Görev ve İş Yükü'!I142)</f>
        <v/>
      </c>
      <c r="M142" s="108" t="str">
        <f>IF($A142="","",'Görev ve İş Yükü'!W142)</f>
        <v/>
      </c>
      <c r="N142" s="101" t="str">
        <f>IF($A142="","",'Görev ve İş Yükü'!Z142)</f>
        <v/>
      </c>
      <c r="O142" s="101" t="str">
        <f>IF($A142="","",'Görev ve İş Yükü'!AA142)</f>
        <v/>
      </c>
      <c r="P142" s="102" t="str">
        <f>IF($A142="","",'Görev ve İş Yükü'!AB142)</f>
        <v/>
      </c>
      <c r="Q142" s="103" t="str">
        <f>IF($A142="","",'Görev ve İş Yükü'!AC142)</f>
        <v/>
      </c>
      <c r="R142" s="108" t="str">
        <f>IF($A142="","",'Görev ve İş Yükü'!N142)</f>
        <v/>
      </c>
      <c r="S142" s="108" t="str">
        <f>IF($A142="","",'Görev ve İş Yükü'!R142)</f>
        <v/>
      </c>
      <c r="T142" s="108" t="str">
        <f>IF($A142="","",'Görev ve İş Yükü'!S142)</f>
        <v/>
      </c>
      <c r="U142" s="123" t="str">
        <f>IF($A142="","",IFERROR(INDEX('İş Değerleme &amp; Kademe'!$N$6:$N$105,MATCH($A142,'İş Değerleme &amp; Kademe'!$A$6:$A$105,0)),""))</f>
        <v/>
      </c>
      <c r="V142" s="108" t="str">
        <f>IF($A142="","",IFERROR(INDEX('İş Değerleme &amp; Kademe'!$O$6:$O$105,MATCH($A142,'İş Değerleme &amp; Kademe'!$A$6:$A$105,0)),""))</f>
        <v/>
      </c>
      <c r="W142" s="123" t="str">
        <f>IF($A142="","",IFERROR(INDEX('Yetenek &amp; Kariyer'!$O$6:$O$105,MATCH($A142,'Yetenek &amp; Kariyer'!$A$6:$A$105,0)),""))</f>
        <v/>
      </c>
      <c r="X142" s="108" t="str">
        <f>IF($A142="","",IFERROR(INDEX('Yetenek &amp; Kariyer'!$P$6:$P$105,MATCH($A142,'Yetenek &amp; Kariyer'!$A$6:$A$105,0)),""))</f>
        <v/>
      </c>
      <c r="Y142" s="108" t="str">
        <f>IF($A142="","",IFERROR(INDEX('Pozisyon Envanteri'!$Q$6:$Q$105,MATCH($A142,'Pozisyon Envanteri'!$A$6:$A$105,0)),""))</f>
        <v/>
      </c>
    </row>
    <row r="143" spans="1:25" x14ac:dyDescent="0.25">
      <c r="A143" s="108" t="str">
        <f>IF('Görev ve İş Yükü'!A143="","",'Görev ve İş Yükü'!A143)</f>
        <v/>
      </c>
      <c r="B143" s="108" t="str">
        <f>IF($A143="","",IFERROR(INDEX('Pozisyon Envanteri'!$B$6:$B$105,MATCH($A143,'Pozisyon Envanteri'!$A$6:$A$105,0)),""))</f>
        <v/>
      </c>
      <c r="C143" s="108" t="str">
        <f>IF($A143="","",IFERROR(INDEX('Pozisyon Envanteri'!$C$6:$C$105,MATCH($A143,'Pozisyon Envanteri'!$A$6:$A$105,0)),""))</f>
        <v/>
      </c>
      <c r="D143" s="108" t="str">
        <f>IF($A143="","",IFERROR(INDEX('Pozisyon Envanteri'!$D$6:$D$105,MATCH($A143,'Pozisyon Envanteri'!$A$6:$A$105,0)),""))</f>
        <v/>
      </c>
      <c r="E143" s="108" t="str">
        <f>IF($A143="","",IFERROR(INDEX('Pozisyon Envanteri'!$E$6:$E$105,MATCH($A143,'Pozisyon Envanteri'!$A$6:$A$105,0)),""))</f>
        <v/>
      </c>
      <c r="F143" s="108" t="str">
        <f>IF($A143="","",IFERROR(INDEX('Pozisyon Envanteri'!$F$6:$F$105,MATCH($A143,'Pozisyon Envanteri'!$A$6:$A$105,0)),""))</f>
        <v/>
      </c>
      <c r="G143" s="108" t="str">
        <f>IF($A143="","",IFERROR(INDEX('Pozisyon Envanteri'!$L$6:$L$105,MATCH($A143,'Pozisyon Envanteri'!$A$6:$A$105,0)),""))</f>
        <v/>
      </c>
      <c r="H143" s="108" t="str">
        <f>IF($A143="","",IFERROR(INDEX('Pozisyon Envanteri'!$M$6:$M$105,MATCH($A143,'Pozisyon Envanteri'!$A$6:$A$105,0)),""))</f>
        <v/>
      </c>
      <c r="I143" s="108" t="str">
        <f>IF($A143="","",'Görev ve İş Yükü'!B143)</f>
        <v/>
      </c>
      <c r="J143" s="108" t="str">
        <f>IF($A143="","",'Görev ve İş Yükü'!C143)</f>
        <v/>
      </c>
      <c r="K143" s="108" t="str">
        <f>IF($A143="","",'Görev ve İş Yükü'!F143)</f>
        <v/>
      </c>
      <c r="L143" s="102" t="str">
        <f>IF($A143="","",'Görev ve İş Yükü'!I143)</f>
        <v/>
      </c>
      <c r="M143" s="108" t="str">
        <f>IF($A143="","",'Görev ve İş Yükü'!W143)</f>
        <v/>
      </c>
      <c r="N143" s="101" t="str">
        <f>IF($A143="","",'Görev ve İş Yükü'!Z143)</f>
        <v/>
      </c>
      <c r="O143" s="101" t="str">
        <f>IF($A143="","",'Görev ve İş Yükü'!AA143)</f>
        <v/>
      </c>
      <c r="P143" s="102" t="str">
        <f>IF($A143="","",'Görev ve İş Yükü'!AB143)</f>
        <v/>
      </c>
      <c r="Q143" s="103" t="str">
        <f>IF($A143="","",'Görev ve İş Yükü'!AC143)</f>
        <v/>
      </c>
      <c r="R143" s="108" t="str">
        <f>IF($A143="","",'Görev ve İş Yükü'!N143)</f>
        <v/>
      </c>
      <c r="S143" s="108" t="str">
        <f>IF($A143="","",'Görev ve İş Yükü'!R143)</f>
        <v/>
      </c>
      <c r="T143" s="108" t="str">
        <f>IF($A143="","",'Görev ve İş Yükü'!S143)</f>
        <v/>
      </c>
      <c r="U143" s="123" t="str">
        <f>IF($A143="","",IFERROR(INDEX('İş Değerleme &amp; Kademe'!$N$6:$N$105,MATCH($A143,'İş Değerleme &amp; Kademe'!$A$6:$A$105,0)),""))</f>
        <v/>
      </c>
      <c r="V143" s="108" t="str">
        <f>IF($A143="","",IFERROR(INDEX('İş Değerleme &amp; Kademe'!$O$6:$O$105,MATCH($A143,'İş Değerleme &amp; Kademe'!$A$6:$A$105,0)),""))</f>
        <v/>
      </c>
      <c r="W143" s="123" t="str">
        <f>IF($A143="","",IFERROR(INDEX('Yetenek &amp; Kariyer'!$O$6:$O$105,MATCH($A143,'Yetenek &amp; Kariyer'!$A$6:$A$105,0)),""))</f>
        <v/>
      </c>
      <c r="X143" s="108" t="str">
        <f>IF($A143="","",IFERROR(INDEX('Yetenek &amp; Kariyer'!$P$6:$P$105,MATCH($A143,'Yetenek &amp; Kariyer'!$A$6:$A$105,0)),""))</f>
        <v/>
      </c>
      <c r="Y143" s="108" t="str">
        <f>IF($A143="","",IFERROR(INDEX('Pozisyon Envanteri'!$Q$6:$Q$105,MATCH($A143,'Pozisyon Envanteri'!$A$6:$A$105,0)),""))</f>
        <v/>
      </c>
    </row>
    <row r="144" spans="1:25" x14ac:dyDescent="0.25">
      <c r="A144" s="108" t="str">
        <f>IF('Görev ve İş Yükü'!A144="","",'Görev ve İş Yükü'!A144)</f>
        <v/>
      </c>
      <c r="B144" s="108" t="str">
        <f>IF($A144="","",IFERROR(INDEX('Pozisyon Envanteri'!$B$6:$B$105,MATCH($A144,'Pozisyon Envanteri'!$A$6:$A$105,0)),""))</f>
        <v/>
      </c>
      <c r="C144" s="108" t="str">
        <f>IF($A144="","",IFERROR(INDEX('Pozisyon Envanteri'!$C$6:$C$105,MATCH($A144,'Pozisyon Envanteri'!$A$6:$A$105,0)),""))</f>
        <v/>
      </c>
      <c r="D144" s="108" t="str">
        <f>IF($A144="","",IFERROR(INDEX('Pozisyon Envanteri'!$D$6:$D$105,MATCH($A144,'Pozisyon Envanteri'!$A$6:$A$105,0)),""))</f>
        <v/>
      </c>
      <c r="E144" s="108" t="str">
        <f>IF($A144="","",IFERROR(INDEX('Pozisyon Envanteri'!$E$6:$E$105,MATCH($A144,'Pozisyon Envanteri'!$A$6:$A$105,0)),""))</f>
        <v/>
      </c>
      <c r="F144" s="108" t="str">
        <f>IF($A144="","",IFERROR(INDEX('Pozisyon Envanteri'!$F$6:$F$105,MATCH($A144,'Pozisyon Envanteri'!$A$6:$A$105,0)),""))</f>
        <v/>
      </c>
      <c r="G144" s="108" t="str">
        <f>IF($A144="","",IFERROR(INDEX('Pozisyon Envanteri'!$L$6:$L$105,MATCH($A144,'Pozisyon Envanteri'!$A$6:$A$105,0)),""))</f>
        <v/>
      </c>
      <c r="H144" s="108" t="str">
        <f>IF($A144="","",IFERROR(INDEX('Pozisyon Envanteri'!$M$6:$M$105,MATCH($A144,'Pozisyon Envanteri'!$A$6:$A$105,0)),""))</f>
        <v/>
      </c>
      <c r="I144" s="108" t="str">
        <f>IF($A144="","",'Görev ve İş Yükü'!B144)</f>
        <v/>
      </c>
      <c r="J144" s="108" t="str">
        <f>IF($A144="","",'Görev ve İş Yükü'!C144)</f>
        <v/>
      </c>
      <c r="K144" s="108" t="str">
        <f>IF($A144="","",'Görev ve İş Yükü'!F144)</f>
        <v/>
      </c>
      <c r="L144" s="102" t="str">
        <f>IF($A144="","",'Görev ve İş Yükü'!I144)</f>
        <v/>
      </c>
      <c r="M144" s="108" t="str">
        <f>IF($A144="","",'Görev ve İş Yükü'!W144)</f>
        <v/>
      </c>
      <c r="N144" s="101" t="str">
        <f>IF($A144="","",'Görev ve İş Yükü'!Z144)</f>
        <v/>
      </c>
      <c r="O144" s="101" t="str">
        <f>IF($A144="","",'Görev ve İş Yükü'!AA144)</f>
        <v/>
      </c>
      <c r="P144" s="102" t="str">
        <f>IF($A144="","",'Görev ve İş Yükü'!AB144)</f>
        <v/>
      </c>
      <c r="Q144" s="103" t="str">
        <f>IF($A144="","",'Görev ve İş Yükü'!AC144)</f>
        <v/>
      </c>
      <c r="R144" s="108" t="str">
        <f>IF($A144="","",'Görev ve İş Yükü'!N144)</f>
        <v/>
      </c>
      <c r="S144" s="108" t="str">
        <f>IF($A144="","",'Görev ve İş Yükü'!R144)</f>
        <v/>
      </c>
      <c r="T144" s="108" t="str">
        <f>IF($A144="","",'Görev ve İş Yükü'!S144)</f>
        <v/>
      </c>
      <c r="U144" s="123" t="str">
        <f>IF($A144="","",IFERROR(INDEX('İş Değerleme &amp; Kademe'!$N$6:$N$105,MATCH($A144,'İş Değerleme &amp; Kademe'!$A$6:$A$105,0)),""))</f>
        <v/>
      </c>
      <c r="V144" s="108" t="str">
        <f>IF($A144="","",IFERROR(INDEX('İş Değerleme &amp; Kademe'!$O$6:$O$105,MATCH($A144,'İş Değerleme &amp; Kademe'!$A$6:$A$105,0)),""))</f>
        <v/>
      </c>
      <c r="W144" s="123" t="str">
        <f>IF($A144="","",IFERROR(INDEX('Yetenek &amp; Kariyer'!$O$6:$O$105,MATCH($A144,'Yetenek &amp; Kariyer'!$A$6:$A$105,0)),""))</f>
        <v/>
      </c>
      <c r="X144" s="108" t="str">
        <f>IF($A144="","",IFERROR(INDEX('Yetenek &amp; Kariyer'!$P$6:$P$105,MATCH($A144,'Yetenek &amp; Kariyer'!$A$6:$A$105,0)),""))</f>
        <v/>
      </c>
      <c r="Y144" s="108" t="str">
        <f>IF($A144="","",IFERROR(INDEX('Pozisyon Envanteri'!$Q$6:$Q$105,MATCH($A144,'Pozisyon Envanteri'!$A$6:$A$105,0)),""))</f>
        <v/>
      </c>
    </row>
    <row r="145" spans="1:25" x14ac:dyDescent="0.25">
      <c r="A145" s="108" t="str">
        <f>IF('Görev ve İş Yükü'!A145="","",'Görev ve İş Yükü'!A145)</f>
        <v/>
      </c>
      <c r="B145" s="108" t="str">
        <f>IF($A145="","",IFERROR(INDEX('Pozisyon Envanteri'!$B$6:$B$105,MATCH($A145,'Pozisyon Envanteri'!$A$6:$A$105,0)),""))</f>
        <v/>
      </c>
      <c r="C145" s="108" t="str">
        <f>IF($A145="","",IFERROR(INDEX('Pozisyon Envanteri'!$C$6:$C$105,MATCH($A145,'Pozisyon Envanteri'!$A$6:$A$105,0)),""))</f>
        <v/>
      </c>
      <c r="D145" s="108" t="str">
        <f>IF($A145="","",IFERROR(INDEX('Pozisyon Envanteri'!$D$6:$D$105,MATCH($A145,'Pozisyon Envanteri'!$A$6:$A$105,0)),""))</f>
        <v/>
      </c>
      <c r="E145" s="108" t="str">
        <f>IF($A145="","",IFERROR(INDEX('Pozisyon Envanteri'!$E$6:$E$105,MATCH($A145,'Pozisyon Envanteri'!$A$6:$A$105,0)),""))</f>
        <v/>
      </c>
      <c r="F145" s="108" t="str">
        <f>IF($A145="","",IFERROR(INDEX('Pozisyon Envanteri'!$F$6:$F$105,MATCH($A145,'Pozisyon Envanteri'!$A$6:$A$105,0)),""))</f>
        <v/>
      </c>
      <c r="G145" s="108" t="str">
        <f>IF($A145="","",IFERROR(INDEX('Pozisyon Envanteri'!$L$6:$L$105,MATCH($A145,'Pozisyon Envanteri'!$A$6:$A$105,0)),""))</f>
        <v/>
      </c>
      <c r="H145" s="108" t="str">
        <f>IF($A145="","",IFERROR(INDEX('Pozisyon Envanteri'!$M$6:$M$105,MATCH($A145,'Pozisyon Envanteri'!$A$6:$A$105,0)),""))</f>
        <v/>
      </c>
      <c r="I145" s="108" t="str">
        <f>IF($A145="","",'Görev ve İş Yükü'!B145)</f>
        <v/>
      </c>
      <c r="J145" s="108" t="str">
        <f>IF($A145="","",'Görev ve İş Yükü'!C145)</f>
        <v/>
      </c>
      <c r="K145" s="108" t="str">
        <f>IF($A145="","",'Görev ve İş Yükü'!F145)</f>
        <v/>
      </c>
      <c r="L145" s="102" t="str">
        <f>IF($A145="","",'Görev ve İş Yükü'!I145)</f>
        <v/>
      </c>
      <c r="M145" s="108" t="str">
        <f>IF($A145="","",'Görev ve İş Yükü'!W145)</f>
        <v/>
      </c>
      <c r="N145" s="101" t="str">
        <f>IF($A145="","",'Görev ve İş Yükü'!Z145)</f>
        <v/>
      </c>
      <c r="O145" s="101" t="str">
        <f>IF($A145="","",'Görev ve İş Yükü'!AA145)</f>
        <v/>
      </c>
      <c r="P145" s="102" t="str">
        <f>IF($A145="","",'Görev ve İş Yükü'!AB145)</f>
        <v/>
      </c>
      <c r="Q145" s="103" t="str">
        <f>IF($A145="","",'Görev ve İş Yükü'!AC145)</f>
        <v/>
      </c>
      <c r="R145" s="108" t="str">
        <f>IF($A145="","",'Görev ve İş Yükü'!N145)</f>
        <v/>
      </c>
      <c r="S145" s="108" t="str">
        <f>IF($A145="","",'Görev ve İş Yükü'!R145)</f>
        <v/>
      </c>
      <c r="T145" s="108" t="str">
        <f>IF($A145="","",'Görev ve İş Yükü'!S145)</f>
        <v/>
      </c>
      <c r="U145" s="123" t="str">
        <f>IF($A145="","",IFERROR(INDEX('İş Değerleme &amp; Kademe'!$N$6:$N$105,MATCH($A145,'İş Değerleme &amp; Kademe'!$A$6:$A$105,0)),""))</f>
        <v/>
      </c>
      <c r="V145" s="108" t="str">
        <f>IF($A145="","",IFERROR(INDEX('İş Değerleme &amp; Kademe'!$O$6:$O$105,MATCH($A145,'İş Değerleme &amp; Kademe'!$A$6:$A$105,0)),""))</f>
        <v/>
      </c>
      <c r="W145" s="123" t="str">
        <f>IF($A145="","",IFERROR(INDEX('Yetenek &amp; Kariyer'!$O$6:$O$105,MATCH($A145,'Yetenek &amp; Kariyer'!$A$6:$A$105,0)),""))</f>
        <v/>
      </c>
      <c r="X145" s="108" t="str">
        <f>IF($A145="","",IFERROR(INDEX('Yetenek &amp; Kariyer'!$P$6:$P$105,MATCH($A145,'Yetenek &amp; Kariyer'!$A$6:$A$105,0)),""))</f>
        <v/>
      </c>
      <c r="Y145" s="108" t="str">
        <f>IF($A145="","",IFERROR(INDEX('Pozisyon Envanteri'!$Q$6:$Q$105,MATCH($A145,'Pozisyon Envanteri'!$A$6:$A$105,0)),""))</f>
        <v/>
      </c>
    </row>
    <row r="146" spans="1:25" x14ac:dyDescent="0.25">
      <c r="A146" s="108" t="str">
        <f>IF('Görev ve İş Yükü'!A146="","",'Görev ve İş Yükü'!A146)</f>
        <v/>
      </c>
      <c r="B146" s="108" t="str">
        <f>IF($A146="","",IFERROR(INDEX('Pozisyon Envanteri'!$B$6:$B$105,MATCH($A146,'Pozisyon Envanteri'!$A$6:$A$105,0)),""))</f>
        <v/>
      </c>
      <c r="C146" s="108" t="str">
        <f>IF($A146="","",IFERROR(INDEX('Pozisyon Envanteri'!$C$6:$C$105,MATCH($A146,'Pozisyon Envanteri'!$A$6:$A$105,0)),""))</f>
        <v/>
      </c>
      <c r="D146" s="108" t="str">
        <f>IF($A146="","",IFERROR(INDEX('Pozisyon Envanteri'!$D$6:$D$105,MATCH($A146,'Pozisyon Envanteri'!$A$6:$A$105,0)),""))</f>
        <v/>
      </c>
      <c r="E146" s="108" t="str">
        <f>IF($A146="","",IFERROR(INDEX('Pozisyon Envanteri'!$E$6:$E$105,MATCH($A146,'Pozisyon Envanteri'!$A$6:$A$105,0)),""))</f>
        <v/>
      </c>
      <c r="F146" s="108" t="str">
        <f>IF($A146="","",IFERROR(INDEX('Pozisyon Envanteri'!$F$6:$F$105,MATCH($A146,'Pozisyon Envanteri'!$A$6:$A$105,0)),""))</f>
        <v/>
      </c>
      <c r="G146" s="108" t="str">
        <f>IF($A146="","",IFERROR(INDEX('Pozisyon Envanteri'!$L$6:$L$105,MATCH($A146,'Pozisyon Envanteri'!$A$6:$A$105,0)),""))</f>
        <v/>
      </c>
      <c r="H146" s="108" t="str">
        <f>IF($A146="","",IFERROR(INDEX('Pozisyon Envanteri'!$M$6:$M$105,MATCH($A146,'Pozisyon Envanteri'!$A$6:$A$105,0)),""))</f>
        <v/>
      </c>
      <c r="I146" s="108" t="str">
        <f>IF($A146="","",'Görev ve İş Yükü'!B146)</f>
        <v/>
      </c>
      <c r="J146" s="108" t="str">
        <f>IF($A146="","",'Görev ve İş Yükü'!C146)</f>
        <v/>
      </c>
      <c r="K146" s="108" t="str">
        <f>IF($A146="","",'Görev ve İş Yükü'!F146)</f>
        <v/>
      </c>
      <c r="L146" s="102" t="str">
        <f>IF($A146="","",'Görev ve İş Yükü'!I146)</f>
        <v/>
      </c>
      <c r="M146" s="108" t="str">
        <f>IF($A146="","",'Görev ve İş Yükü'!W146)</f>
        <v/>
      </c>
      <c r="N146" s="101" t="str">
        <f>IF($A146="","",'Görev ve İş Yükü'!Z146)</f>
        <v/>
      </c>
      <c r="O146" s="101" t="str">
        <f>IF($A146="","",'Görev ve İş Yükü'!AA146)</f>
        <v/>
      </c>
      <c r="P146" s="102" t="str">
        <f>IF($A146="","",'Görev ve İş Yükü'!AB146)</f>
        <v/>
      </c>
      <c r="Q146" s="103" t="str">
        <f>IF($A146="","",'Görev ve İş Yükü'!AC146)</f>
        <v/>
      </c>
      <c r="R146" s="108" t="str">
        <f>IF($A146="","",'Görev ve İş Yükü'!N146)</f>
        <v/>
      </c>
      <c r="S146" s="108" t="str">
        <f>IF($A146="","",'Görev ve İş Yükü'!R146)</f>
        <v/>
      </c>
      <c r="T146" s="108" t="str">
        <f>IF($A146="","",'Görev ve İş Yükü'!S146)</f>
        <v/>
      </c>
      <c r="U146" s="123" t="str">
        <f>IF($A146="","",IFERROR(INDEX('İş Değerleme &amp; Kademe'!$N$6:$N$105,MATCH($A146,'İş Değerleme &amp; Kademe'!$A$6:$A$105,0)),""))</f>
        <v/>
      </c>
      <c r="V146" s="108" t="str">
        <f>IF($A146="","",IFERROR(INDEX('İş Değerleme &amp; Kademe'!$O$6:$O$105,MATCH($A146,'İş Değerleme &amp; Kademe'!$A$6:$A$105,0)),""))</f>
        <v/>
      </c>
      <c r="W146" s="123" t="str">
        <f>IF($A146="","",IFERROR(INDEX('Yetenek &amp; Kariyer'!$O$6:$O$105,MATCH($A146,'Yetenek &amp; Kariyer'!$A$6:$A$105,0)),""))</f>
        <v/>
      </c>
      <c r="X146" s="108" t="str">
        <f>IF($A146="","",IFERROR(INDEX('Yetenek &amp; Kariyer'!$P$6:$P$105,MATCH($A146,'Yetenek &amp; Kariyer'!$A$6:$A$105,0)),""))</f>
        <v/>
      </c>
      <c r="Y146" s="108" t="str">
        <f>IF($A146="","",IFERROR(INDEX('Pozisyon Envanteri'!$Q$6:$Q$105,MATCH($A146,'Pozisyon Envanteri'!$A$6:$A$105,0)),""))</f>
        <v/>
      </c>
    </row>
    <row r="147" spans="1:25" x14ac:dyDescent="0.25">
      <c r="A147" s="108" t="str">
        <f>IF('Görev ve İş Yükü'!A147="","",'Görev ve İş Yükü'!A147)</f>
        <v/>
      </c>
      <c r="B147" s="108" t="str">
        <f>IF($A147="","",IFERROR(INDEX('Pozisyon Envanteri'!$B$6:$B$105,MATCH($A147,'Pozisyon Envanteri'!$A$6:$A$105,0)),""))</f>
        <v/>
      </c>
      <c r="C147" s="108" t="str">
        <f>IF($A147="","",IFERROR(INDEX('Pozisyon Envanteri'!$C$6:$C$105,MATCH($A147,'Pozisyon Envanteri'!$A$6:$A$105,0)),""))</f>
        <v/>
      </c>
      <c r="D147" s="108" t="str">
        <f>IF($A147="","",IFERROR(INDEX('Pozisyon Envanteri'!$D$6:$D$105,MATCH($A147,'Pozisyon Envanteri'!$A$6:$A$105,0)),""))</f>
        <v/>
      </c>
      <c r="E147" s="108" t="str">
        <f>IF($A147="","",IFERROR(INDEX('Pozisyon Envanteri'!$E$6:$E$105,MATCH($A147,'Pozisyon Envanteri'!$A$6:$A$105,0)),""))</f>
        <v/>
      </c>
      <c r="F147" s="108" t="str">
        <f>IF($A147="","",IFERROR(INDEX('Pozisyon Envanteri'!$F$6:$F$105,MATCH($A147,'Pozisyon Envanteri'!$A$6:$A$105,0)),""))</f>
        <v/>
      </c>
      <c r="G147" s="108" t="str">
        <f>IF($A147="","",IFERROR(INDEX('Pozisyon Envanteri'!$L$6:$L$105,MATCH($A147,'Pozisyon Envanteri'!$A$6:$A$105,0)),""))</f>
        <v/>
      </c>
      <c r="H147" s="108" t="str">
        <f>IF($A147="","",IFERROR(INDEX('Pozisyon Envanteri'!$M$6:$M$105,MATCH($A147,'Pozisyon Envanteri'!$A$6:$A$105,0)),""))</f>
        <v/>
      </c>
      <c r="I147" s="108" t="str">
        <f>IF($A147="","",'Görev ve İş Yükü'!B147)</f>
        <v/>
      </c>
      <c r="J147" s="108" t="str">
        <f>IF($A147="","",'Görev ve İş Yükü'!C147)</f>
        <v/>
      </c>
      <c r="K147" s="108" t="str">
        <f>IF($A147="","",'Görev ve İş Yükü'!F147)</f>
        <v/>
      </c>
      <c r="L147" s="102" t="str">
        <f>IF($A147="","",'Görev ve İş Yükü'!I147)</f>
        <v/>
      </c>
      <c r="M147" s="108" t="str">
        <f>IF($A147="","",'Görev ve İş Yükü'!W147)</f>
        <v/>
      </c>
      <c r="N147" s="101" t="str">
        <f>IF($A147="","",'Görev ve İş Yükü'!Z147)</f>
        <v/>
      </c>
      <c r="O147" s="101" t="str">
        <f>IF($A147="","",'Görev ve İş Yükü'!AA147)</f>
        <v/>
      </c>
      <c r="P147" s="102" t="str">
        <f>IF($A147="","",'Görev ve İş Yükü'!AB147)</f>
        <v/>
      </c>
      <c r="Q147" s="103" t="str">
        <f>IF($A147="","",'Görev ve İş Yükü'!AC147)</f>
        <v/>
      </c>
      <c r="R147" s="108" t="str">
        <f>IF($A147="","",'Görev ve İş Yükü'!N147)</f>
        <v/>
      </c>
      <c r="S147" s="108" t="str">
        <f>IF($A147="","",'Görev ve İş Yükü'!R147)</f>
        <v/>
      </c>
      <c r="T147" s="108" t="str">
        <f>IF($A147="","",'Görev ve İş Yükü'!S147)</f>
        <v/>
      </c>
      <c r="U147" s="123" t="str">
        <f>IF($A147="","",IFERROR(INDEX('İş Değerleme &amp; Kademe'!$N$6:$N$105,MATCH($A147,'İş Değerleme &amp; Kademe'!$A$6:$A$105,0)),""))</f>
        <v/>
      </c>
      <c r="V147" s="108" t="str">
        <f>IF($A147="","",IFERROR(INDEX('İş Değerleme &amp; Kademe'!$O$6:$O$105,MATCH($A147,'İş Değerleme &amp; Kademe'!$A$6:$A$105,0)),""))</f>
        <v/>
      </c>
      <c r="W147" s="123" t="str">
        <f>IF($A147="","",IFERROR(INDEX('Yetenek &amp; Kariyer'!$O$6:$O$105,MATCH($A147,'Yetenek &amp; Kariyer'!$A$6:$A$105,0)),""))</f>
        <v/>
      </c>
      <c r="X147" s="108" t="str">
        <f>IF($A147="","",IFERROR(INDEX('Yetenek &amp; Kariyer'!$P$6:$P$105,MATCH($A147,'Yetenek &amp; Kariyer'!$A$6:$A$105,0)),""))</f>
        <v/>
      </c>
      <c r="Y147" s="108" t="str">
        <f>IF($A147="","",IFERROR(INDEX('Pozisyon Envanteri'!$Q$6:$Q$105,MATCH($A147,'Pozisyon Envanteri'!$A$6:$A$105,0)),""))</f>
        <v/>
      </c>
    </row>
    <row r="148" spans="1:25" x14ac:dyDescent="0.25">
      <c r="A148" s="108" t="str">
        <f>IF('Görev ve İş Yükü'!A148="","",'Görev ve İş Yükü'!A148)</f>
        <v/>
      </c>
      <c r="B148" s="108" t="str">
        <f>IF($A148="","",IFERROR(INDEX('Pozisyon Envanteri'!$B$6:$B$105,MATCH($A148,'Pozisyon Envanteri'!$A$6:$A$105,0)),""))</f>
        <v/>
      </c>
      <c r="C148" s="108" t="str">
        <f>IF($A148="","",IFERROR(INDEX('Pozisyon Envanteri'!$C$6:$C$105,MATCH($A148,'Pozisyon Envanteri'!$A$6:$A$105,0)),""))</f>
        <v/>
      </c>
      <c r="D148" s="108" t="str">
        <f>IF($A148="","",IFERROR(INDEX('Pozisyon Envanteri'!$D$6:$D$105,MATCH($A148,'Pozisyon Envanteri'!$A$6:$A$105,0)),""))</f>
        <v/>
      </c>
      <c r="E148" s="108" t="str">
        <f>IF($A148="","",IFERROR(INDEX('Pozisyon Envanteri'!$E$6:$E$105,MATCH($A148,'Pozisyon Envanteri'!$A$6:$A$105,0)),""))</f>
        <v/>
      </c>
      <c r="F148" s="108" t="str">
        <f>IF($A148="","",IFERROR(INDEX('Pozisyon Envanteri'!$F$6:$F$105,MATCH($A148,'Pozisyon Envanteri'!$A$6:$A$105,0)),""))</f>
        <v/>
      </c>
      <c r="G148" s="108" t="str">
        <f>IF($A148="","",IFERROR(INDEX('Pozisyon Envanteri'!$L$6:$L$105,MATCH($A148,'Pozisyon Envanteri'!$A$6:$A$105,0)),""))</f>
        <v/>
      </c>
      <c r="H148" s="108" t="str">
        <f>IF($A148="","",IFERROR(INDEX('Pozisyon Envanteri'!$M$6:$M$105,MATCH($A148,'Pozisyon Envanteri'!$A$6:$A$105,0)),""))</f>
        <v/>
      </c>
      <c r="I148" s="108" t="str">
        <f>IF($A148="","",'Görev ve İş Yükü'!B148)</f>
        <v/>
      </c>
      <c r="J148" s="108" t="str">
        <f>IF($A148="","",'Görev ve İş Yükü'!C148)</f>
        <v/>
      </c>
      <c r="K148" s="108" t="str">
        <f>IF($A148="","",'Görev ve İş Yükü'!F148)</f>
        <v/>
      </c>
      <c r="L148" s="102" t="str">
        <f>IF($A148="","",'Görev ve İş Yükü'!I148)</f>
        <v/>
      </c>
      <c r="M148" s="108" t="str">
        <f>IF($A148="","",'Görev ve İş Yükü'!W148)</f>
        <v/>
      </c>
      <c r="N148" s="101" t="str">
        <f>IF($A148="","",'Görev ve İş Yükü'!Z148)</f>
        <v/>
      </c>
      <c r="O148" s="101" t="str">
        <f>IF($A148="","",'Görev ve İş Yükü'!AA148)</f>
        <v/>
      </c>
      <c r="P148" s="102" t="str">
        <f>IF($A148="","",'Görev ve İş Yükü'!AB148)</f>
        <v/>
      </c>
      <c r="Q148" s="103" t="str">
        <f>IF($A148="","",'Görev ve İş Yükü'!AC148)</f>
        <v/>
      </c>
      <c r="R148" s="108" t="str">
        <f>IF($A148="","",'Görev ve İş Yükü'!N148)</f>
        <v/>
      </c>
      <c r="S148" s="108" t="str">
        <f>IF($A148="","",'Görev ve İş Yükü'!R148)</f>
        <v/>
      </c>
      <c r="T148" s="108" t="str">
        <f>IF($A148="","",'Görev ve İş Yükü'!S148)</f>
        <v/>
      </c>
      <c r="U148" s="123" t="str">
        <f>IF($A148="","",IFERROR(INDEX('İş Değerleme &amp; Kademe'!$N$6:$N$105,MATCH($A148,'İş Değerleme &amp; Kademe'!$A$6:$A$105,0)),""))</f>
        <v/>
      </c>
      <c r="V148" s="108" t="str">
        <f>IF($A148="","",IFERROR(INDEX('İş Değerleme &amp; Kademe'!$O$6:$O$105,MATCH($A148,'İş Değerleme &amp; Kademe'!$A$6:$A$105,0)),""))</f>
        <v/>
      </c>
      <c r="W148" s="123" t="str">
        <f>IF($A148="","",IFERROR(INDEX('Yetenek &amp; Kariyer'!$O$6:$O$105,MATCH($A148,'Yetenek &amp; Kariyer'!$A$6:$A$105,0)),""))</f>
        <v/>
      </c>
      <c r="X148" s="108" t="str">
        <f>IF($A148="","",IFERROR(INDEX('Yetenek &amp; Kariyer'!$P$6:$P$105,MATCH($A148,'Yetenek &amp; Kariyer'!$A$6:$A$105,0)),""))</f>
        <v/>
      </c>
      <c r="Y148" s="108" t="str">
        <f>IF($A148="","",IFERROR(INDEX('Pozisyon Envanteri'!$Q$6:$Q$105,MATCH($A148,'Pozisyon Envanteri'!$A$6:$A$105,0)),""))</f>
        <v/>
      </c>
    </row>
    <row r="149" spans="1:25" x14ac:dyDescent="0.25">
      <c r="A149" s="108" t="str">
        <f>IF('Görev ve İş Yükü'!A149="","",'Görev ve İş Yükü'!A149)</f>
        <v/>
      </c>
      <c r="B149" s="108" t="str">
        <f>IF($A149="","",IFERROR(INDEX('Pozisyon Envanteri'!$B$6:$B$105,MATCH($A149,'Pozisyon Envanteri'!$A$6:$A$105,0)),""))</f>
        <v/>
      </c>
      <c r="C149" s="108" t="str">
        <f>IF($A149="","",IFERROR(INDEX('Pozisyon Envanteri'!$C$6:$C$105,MATCH($A149,'Pozisyon Envanteri'!$A$6:$A$105,0)),""))</f>
        <v/>
      </c>
      <c r="D149" s="108" t="str">
        <f>IF($A149="","",IFERROR(INDEX('Pozisyon Envanteri'!$D$6:$D$105,MATCH($A149,'Pozisyon Envanteri'!$A$6:$A$105,0)),""))</f>
        <v/>
      </c>
      <c r="E149" s="108" t="str">
        <f>IF($A149="","",IFERROR(INDEX('Pozisyon Envanteri'!$E$6:$E$105,MATCH($A149,'Pozisyon Envanteri'!$A$6:$A$105,0)),""))</f>
        <v/>
      </c>
      <c r="F149" s="108" t="str">
        <f>IF($A149="","",IFERROR(INDEX('Pozisyon Envanteri'!$F$6:$F$105,MATCH($A149,'Pozisyon Envanteri'!$A$6:$A$105,0)),""))</f>
        <v/>
      </c>
      <c r="G149" s="108" t="str">
        <f>IF($A149="","",IFERROR(INDEX('Pozisyon Envanteri'!$L$6:$L$105,MATCH($A149,'Pozisyon Envanteri'!$A$6:$A$105,0)),""))</f>
        <v/>
      </c>
      <c r="H149" s="108" t="str">
        <f>IF($A149="","",IFERROR(INDEX('Pozisyon Envanteri'!$M$6:$M$105,MATCH($A149,'Pozisyon Envanteri'!$A$6:$A$105,0)),""))</f>
        <v/>
      </c>
      <c r="I149" s="108" t="str">
        <f>IF($A149="","",'Görev ve İş Yükü'!B149)</f>
        <v/>
      </c>
      <c r="J149" s="108" t="str">
        <f>IF($A149="","",'Görev ve İş Yükü'!C149)</f>
        <v/>
      </c>
      <c r="K149" s="108" t="str">
        <f>IF($A149="","",'Görev ve İş Yükü'!F149)</f>
        <v/>
      </c>
      <c r="L149" s="102" t="str">
        <f>IF($A149="","",'Görev ve İş Yükü'!I149)</f>
        <v/>
      </c>
      <c r="M149" s="108" t="str">
        <f>IF($A149="","",'Görev ve İş Yükü'!W149)</f>
        <v/>
      </c>
      <c r="N149" s="101" t="str">
        <f>IF($A149="","",'Görev ve İş Yükü'!Z149)</f>
        <v/>
      </c>
      <c r="O149" s="101" t="str">
        <f>IF($A149="","",'Görev ve İş Yükü'!AA149)</f>
        <v/>
      </c>
      <c r="P149" s="102" t="str">
        <f>IF($A149="","",'Görev ve İş Yükü'!AB149)</f>
        <v/>
      </c>
      <c r="Q149" s="103" t="str">
        <f>IF($A149="","",'Görev ve İş Yükü'!AC149)</f>
        <v/>
      </c>
      <c r="R149" s="108" t="str">
        <f>IF($A149="","",'Görev ve İş Yükü'!N149)</f>
        <v/>
      </c>
      <c r="S149" s="108" t="str">
        <f>IF($A149="","",'Görev ve İş Yükü'!R149)</f>
        <v/>
      </c>
      <c r="T149" s="108" t="str">
        <f>IF($A149="","",'Görev ve İş Yükü'!S149)</f>
        <v/>
      </c>
      <c r="U149" s="123" t="str">
        <f>IF($A149="","",IFERROR(INDEX('İş Değerleme &amp; Kademe'!$N$6:$N$105,MATCH($A149,'İş Değerleme &amp; Kademe'!$A$6:$A$105,0)),""))</f>
        <v/>
      </c>
      <c r="V149" s="108" t="str">
        <f>IF($A149="","",IFERROR(INDEX('İş Değerleme &amp; Kademe'!$O$6:$O$105,MATCH($A149,'İş Değerleme &amp; Kademe'!$A$6:$A$105,0)),""))</f>
        <v/>
      </c>
      <c r="W149" s="123" t="str">
        <f>IF($A149="","",IFERROR(INDEX('Yetenek &amp; Kariyer'!$O$6:$O$105,MATCH($A149,'Yetenek &amp; Kariyer'!$A$6:$A$105,0)),""))</f>
        <v/>
      </c>
      <c r="X149" s="108" t="str">
        <f>IF($A149="","",IFERROR(INDEX('Yetenek &amp; Kariyer'!$P$6:$P$105,MATCH($A149,'Yetenek &amp; Kariyer'!$A$6:$A$105,0)),""))</f>
        <v/>
      </c>
      <c r="Y149" s="108" t="str">
        <f>IF($A149="","",IFERROR(INDEX('Pozisyon Envanteri'!$Q$6:$Q$105,MATCH($A149,'Pozisyon Envanteri'!$A$6:$A$105,0)),""))</f>
        <v/>
      </c>
    </row>
    <row r="150" spans="1:25" x14ac:dyDescent="0.25">
      <c r="A150" s="108" t="str">
        <f>IF('Görev ve İş Yükü'!A150="","",'Görev ve İş Yükü'!A150)</f>
        <v/>
      </c>
      <c r="B150" s="108" t="str">
        <f>IF($A150="","",IFERROR(INDEX('Pozisyon Envanteri'!$B$6:$B$105,MATCH($A150,'Pozisyon Envanteri'!$A$6:$A$105,0)),""))</f>
        <v/>
      </c>
      <c r="C150" s="108" t="str">
        <f>IF($A150="","",IFERROR(INDEX('Pozisyon Envanteri'!$C$6:$C$105,MATCH($A150,'Pozisyon Envanteri'!$A$6:$A$105,0)),""))</f>
        <v/>
      </c>
      <c r="D150" s="108" t="str">
        <f>IF($A150="","",IFERROR(INDEX('Pozisyon Envanteri'!$D$6:$D$105,MATCH($A150,'Pozisyon Envanteri'!$A$6:$A$105,0)),""))</f>
        <v/>
      </c>
      <c r="E150" s="108" t="str">
        <f>IF($A150="","",IFERROR(INDEX('Pozisyon Envanteri'!$E$6:$E$105,MATCH($A150,'Pozisyon Envanteri'!$A$6:$A$105,0)),""))</f>
        <v/>
      </c>
      <c r="F150" s="108" t="str">
        <f>IF($A150="","",IFERROR(INDEX('Pozisyon Envanteri'!$F$6:$F$105,MATCH($A150,'Pozisyon Envanteri'!$A$6:$A$105,0)),""))</f>
        <v/>
      </c>
      <c r="G150" s="108" t="str">
        <f>IF($A150="","",IFERROR(INDEX('Pozisyon Envanteri'!$L$6:$L$105,MATCH($A150,'Pozisyon Envanteri'!$A$6:$A$105,0)),""))</f>
        <v/>
      </c>
      <c r="H150" s="108" t="str">
        <f>IF($A150="","",IFERROR(INDEX('Pozisyon Envanteri'!$M$6:$M$105,MATCH($A150,'Pozisyon Envanteri'!$A$6:$A$105,0)),""))</f>
        <v/>
      </c>
      <c r="I150" s="108" t="str">
        <f>IF($A150="","",'Görev ve İş Yükü'!B150)</f>
        <v/>
      </c>
      <c r="J150" s="108" t="str">
        <f>IF($A150="","",'Görev ve İş Yükü'!C150)</f>
        <v/>
      </c>
      <c r="K150" s="108" t="str">
        <f>IF($A150="","",'Görev ve İş Yükü'!F150)</f>
        <v/>
      </c>
      <c r="L150" s="102" t="str">
        <f>IF($A150="","",'Görev ve İş Yükü'!I150)</f>
        <v/>
      </c>
      <c r="M150" s="108" t="str">
        <f>IF($A150="","",'Görev ve İş Yükü'!W150)</f>
        <v/>
      </c>
      <c r="N150" s="101" t="str">
        <f>IF($A150="","",'Görev ve İş Yükü'!Z150)</f>
        <v/>
      </c>
      <c r="O150" s="101" t="str">
        <f>IF($A150="","",'Görev ve İş Yükü'!AA150)</f>
        <v/>
      </c>
      <c r="P150" s="102" t="str">
        <f>IF($A150="","",'Görev ve İş Yükü'!AB150)</f>
        <v/>
      </c>
      <c r="Q150" s="103" t="str">
        <f>IF($A150="","",'Görev ve İş Yükü'!AC150)</f>
        <v/>
      </c>
      <c r="R150" s="108" t="str">
        <f>IF($A150="","",'Görev ve İş Yükü'!N150)</f>
        <v/>
      </c>
      <c r="S150" s="108" t="str">
        <f>IF($A150="","",'Görev ve İş Yükü'!R150)</f>
        <v/>
      </c>
      <c r="T150" s="108" t="str">
        <f>IF($A150="","",'Görev ve İş Yükü'!S150)</f>
        <v/>
      </c>
      <c r="U150" s="123" t="str">
        <f>IF($A150="","",IFERROR(INDEX('İş Değerleme &amp; Kademe'!$N$6:$N$105,MATCH($A150,'İş Değerleme &amp; Kademe'!$A$6:$A$105,0)),""))</f>
        <v/>
      </c>
      <c r="V150" s="108" t="str">
        <f>IF($A150="","",IFERROR(INDEX('İş Değerleme &amp; Kademe'!$O$6:$O$105,MATCH($A150,'İş Değerleme &amp; Kademe'!$A$6:$A$105,0)),""))</f>
        <v/>
      </c>
      <c r="W150" s="123" t="str">
        <f>IF($A150="","",IFERROR(INDEX('Yetenek &amp; Kariyer'!$O$6:$O$105,MATCH($A150,'Yetenek &amp; Kariyer'!$A$6:$A$105,0)),""))</f>
        <v/>
      </c>
      <c r="X150" s="108" t="str">
        <f>IF($A150="","",IFERROR(INDEX('Yetenek &amp; Kariyer'!$P$6:$P$105,MATCH($A150,'Yetenek &amp; Kariyer'!$A$6:$A$105,0)),""))</f>
        <v/>
      </c>
      <c r="Y150" s="108" t="str">
        <f>IF($A150="","",IFERROR(INDEX('Pozisyon Envanteri'!$Q$6:$Q$105,MATCH($A150,'Pozisyon Envanteri'!$A$6:$A$105,0)),""))</f>
        <v/>
      </c>
    </row>
    <row r="151" spans="1:25" x14ac:dyDescent="0.25">
      <c r="A151" s="108" t="str">
        <f>IF('Görev ve İş Yükü'!A151="","",'Görev ve İş Yükü'!A151)</f>
        <v/>
      </c>
      <c r="B151" s="108" t="str">
        <f>IF($A151="","",IFERROR(INDEX('Pozisyon Envanteri'!$B$6:$B$105,MATCH($A151,'Pozisyon Envanteri'!$A$6:$A$105,0)),""))</f>
        <v/>
      </c>
      <c r="C151" s="108" t="str">
        <f>IF($A151="","",IFERROR(INDEX('Pozisyon Envanteri'!$C$6:$C$105,MATCH($A151,'Pozisyon Envanteri'!$A$6:$A$105,0)),""))</f>
        <v/>
      </c>
      <c r="D151" s="108" t="str">
        <f>IF($A151="","",IFERROR(INDEX('Pozisyon Envanteri'!$D$6:$D$105,MATCH($A151,'Pozisyon Envanteri'!$A$6:$A$105,0)),""))</f>
        <v/>
      </c>
      <c r="E151" s="108" t="str">
        <f>IF($A151="","",IFERROR(INDEX('Pozisyon Envanteri'!$E$6:$E$105,MATCH($A151,'Pozisyon Envanteri'!$A$6:$A$105,0)),""))</f>
        <v/>
      </c>
      <c r="F151" s="108" t="str">
        <f>IF($A151="","",IFERROR(INDEX('Pozisyon Envanteri'!$F$6:$F$105,MATCH($A151,'Pozisyon Envanteri'!$A$6:$A$105,0)),""))</f>
        <v/>
      </c>
      <c r="G151" s="108" t="str">
        <f>IF($A151="","",IFERROR(INDEX('Pozisyon Envanteri'!$L$6:$L$105,MATCH($A151,'Pozisyon Envanteri'!$A$6:$A$105,0)),""))</f>
        <v/>
      </c>
      <c r="H151" s="108" t="str">
        <f>IF($A151="","",IFERROR(INDEX('Pozisyon Envanteri'!$M$6:$M$105,MATCH($A151,'Pozisyon Envanteri'!$A$6:$A$105,0)),""))</f>
        <v/>
      </c>
      <c r="I151" s="108" t="str">
        <f>IF($A151="","",'Görev ve İş Yükü'!B151)</f>
        <v/>
      </c>
      <c r="J151" s="108" t="str">
        <f>IF($A151="","",'Görev ve İş Yükü'!C151)</f>
        <v/>
      </c>
      <c r="K151" s="108" t="str">
        <f>IF($A151="","",'Görev ve İş Yükü'!F151)</f>
        <v/>
      </c>
      <c r="L151" s="102" t="str">
        <f>IF($A151="","",'Görev ve İş Yükü'!I151)</f>
        <v/>
      </c>
      <c r="M151" s="108" t="str">
        <f>IF($A151="","",'Görev ve İş Yükü'!W151)</f>
        <v/>
      </c>
      <c r="N151" s="101" t="str">
        <f>IF($A151="","",'Görev ve İş Yükü'!Z151)</f>
        <v/>
      </c>
      <c r="O151" s="101" t="str">
        <f>IF($A151="","",'Görev ve İş Yükü'!AA151)</f>
        <v/>
      </c>
      <c r="P151" s="102" t="str">
        <f>IF($A151="","",'Görev ve İş Yükü'!AB151)</f>
        <v/>
      </c>
      <c r="Q151" s="103" t="str">
        <f>IF($A151="","",'Görev ve İş Yükü'!AC151)</f>
        <v/>
      </c>
      <c r="R151" s="108" t="str">
        <f>IF($A151="","",'Görev ve İş Yükü'!N151)</f>
        <v/>
      </c>
      <c r="S151" s="108" t="str">
        <f>IF($A151="","",'Görev ve İş Yükü'!R151)</f>
        <v/>
      </c>
      <c r="T151" s="108" t="str">
        <f>IF($A151="","",'Görev ve İş Yükü'!S151)</f>
        <v/>
      </c>
      <c r="U151" s="123" t="str">
        <f>IF($A151="","",IFERROR(INDEX('İş Değerleme &amp; Kademe'!$N$6:$N$105,MATCH($A151,'İş Değerleme &amp; Kademe'!$A$6:$A$105,0)),""))</f>
        <v/>
      </c>
      <c r="V151" s="108" t="str">
        <f>IF($A151="","",IFERROR(INDEX('İş Değerleme &amp; Kademe'!$O$6:$O$105,MATCH($A151,'İş Değerleme &amp; Kademe'!$A$6:$A$105,0)),""))</f>
        <v/>
      </c>
      <c r="W151" s="123" t="str">
        <f>IF($A151="","",IFERROR(INDEX('Yetenek &amp; Kariyer'!$O$6:$O$105,MATCH($A151,'Yetenek &amp; Kariyer'!$A$6:$A$105,0)),""))</f>
        <v/>
      </c>
      <c r="X151" s="108" t="str">
        <f>IF($A151="","",IFERROR(INDEX('Yetenek &amp; Kariyer'!$P$6:$P$105,MATCH($A151,'Yetenek &amp; Kariyer'!$A$6:$A$105,0)),""))</f>
        <v/>
      </c>
      <c r="Y151" s="108" t="str">
        <f>IF($A151="","",IFERROR(INDEX('Pozisyon Envanteri'!$Q$6:$Q$105,MATCH($A151,'Pozisyon Envanteri'!$A$6:$A$105,0)),""))</f>
        <v/>
      </c>
    </row>
    <row r="152" spans="1:25" x14ac:dyDescent="0.25">
      <c r="A152" s="108" t="str">
        <f>IF('Görev ve İş Yükü'!A152="","",'Görev ve İş Yükü'!A152)</f>
        <v/>
      </c>
      <c r="B152" s="108" t="str">
        <f>IF($A152="","",IFERROR(INDEX('Pozisyon Envanteri'!$B$6:$B$105,MATCH($A152,'Pozisyon Envanteri'!$A$6:$A$105,0)),""))</f>
        <v/>
      </c>
      <c r="C152" s="108" t="str">
        <f>IF($A152="","",IFERROR(INDEX('Pozisyon Envanteri'!$C$6:$C$105,MATCH($A152,'Pozisyon Envanteri'!$A$6:$A$105,0)),""))</f>
        <v/>
      </c>
      <c r="D152" s="108" t="str">
        <f>IF($A152="","",IFERROR(INDEX('Pozisyon Envanteri'!$D$6:$D$105,MATCH($A152,'Pozisyon Envanteri'!$A$6:$A$105,0)),""))</f>
        <v/>
      </c>
      <c r="E152" s="108" t="str">
        <f>IF($A152="","",IFERROR(INDEX('Pozisyon Envanteri'!$E$6:$E$105,MATCH($A152,'Pozisyon Envanteri'!$A$6:$A$105,0)),""))</f>
        <v/>
      </c>
      <c r="F152" s="108" t="str">
        <f>IF($A152="","",IFERROR(INDEX('Pozisyon Envanteri'!$F$6:$F$105,MATCH($A152,'Pozisyon Envanteri'!$A$6:$A$105,0)),""))</f>
        <v/>
      </c>
      <c r="G152" s="108" t="str">
        <f>IF($A152="","",IFERROR(INDEX('Pozisyon Envanteri'!$L$6:$L$105,MATCH($A152,'Pozisyon Envanteri'!$A$6:$A$105,0)),""))</f>
        <v/>
      </c>
      <c r="H152" s="108" t="str">
        <f>IF($A152="","",IFERROR(INDEX('Pozisyon Envanteri'!$M$6:$M$105,MATCH($A152,'Pozisyon Envanteri'!$A$6:$A$105,0)),""))</f>
        <v/>
      </c>
      <c r="I152" s="108" t="str">
        <f>IF($A152="","",'Görev ve İş Yükü'!B152)</f>
        <v/>
      </c>
      <c r="J152" s="108" t="str">
        <f>IF($A152="","",'Görev ve İş Yükü'!C152)</f>
        <v/>
      </c>
      <c r="K152" s="108" t="str">
        <f>IF($A152="","",'Görev ve İş Yükü'!F152)</f>
        <v/>
      </c>
      <c r="L152" s="102" t="str">
        <f>IF($A152="","",'Görev ve İş Yükü'!I152)</f>
        <v/>
      </c>
      <c r="M152" s="108" t="str">
        <f>IF($A152="","",'Görev ve İş Yükü'!W152)</f>
        <v/>
      </c>
      <c r="N152" s="101" t="str">
        <f>IF($A152="","",'Görev ve İş Yükü'!Z152)</f>
        <v/>
      </c>
      <c r="O152" s="101" t="str">
        <f>IF($A152="","",'Görev ve İş Yükü'!AA152)</f>
        <v/>
      </c>
      <c r="P152" s="102" t="str">
        <f>IF($A152="","",'Görev ve İş Yükü'!AB152)</f>
        <v/>
      </c>
      <c r="Q152" s="103" t="str">
        <f>IF($A152="","",'Görev ve İş Yükü'!AC152)</f>
        <v/>
      </c>
      <c r="R152" s="108" t="str">
        <f>IF($A152="","",'Görev ve İş Yükü'!N152)</f>
        <v/>
      </c>
      <c r="S152" s="108" t="str">
        <f>IF($A152="","",'Görev ve İş Yükü'!R152)</f>
        <v/>
      </c>
      <c r="T152" s="108" t="str">
        <f>IF($A152="","",'Görev ve İş Yükü'!S152)</f>
        <v/>
      </c>
      <c r="U152" s="123" t="str">
        <f>IF($A152="","",IFERROR(INDEX('İş Değerleme &amp; Kademe'!$N$6:$N$105,MATCH($A152,'İş Değerleme &amp; Kademe'!$A$6:$A$105,0)),""))</f>
        <v/>
      </c>
      <c r="V152" s="108" t="str">
        <f>IF($A152="","",IFERROR(INDEX('İş Değerleme &amp; Kademe'!$O$6:$O$105,MATCH($A152,'İş Değerleme &amp; Kademe'!$A$6:$A$105,0)),""))</f>
        <v/>
      </c>
      <c r="W152" s="123" t="str">
        <f>IF($A152="","",IFERROR(INDEX('Yetenek &amp; Kariyer'!$O$6:$O$105,MATCH($A152,'Yetenek &amp; Kariyer'!$A$6:$A$105,0)),""))</f>
        <v/>
      </c>
      <c r="X152" s="108" t="str">
        <f>IF($A152="","",IFERROR(INDEX('Yetenek &amp; Kariyer'!$P$6:$P$105,MATCH($A152,'Yetenek &amp; Kariyer'!$A$6:$A$105,0)),""))</f>
        <v/>
      </c>
      <c r="Y152" s="108" t="str">
        <f>IF($A152="","",IFERROR(INDEX('Pozisyon Envanteri'!$Q$6:$Q$105,MATCH($A152,'Pozisyon Envanteri'!$A$6:$A$105,0)),""))</f>
        <v/>
      </c>
    </row>
    <row r="153" spans="1:25" x14ac:dyDescent="0.25">
      <c r="A153" s="108" t="str">
        <f>IF('Görev ve İş Yükü'!A153="","",'Görev ve İş Yükü'!A153)</f>
        <v/>
      </c>
      <c r="B153" s="108" t="str">
        <f>IF($A153="","",IFERROR(INDEX('Pozisyon Envanteri'!$B$6:$B$105,MATCH($A153,'Pozisyon Envanteri'!$A$6:$A$105,0)),""))</f>
        <v/>
      </c>
      <c r="C153" s="108" t="str">
        <f>IF($A153="","",IFERROR(INDEX('Pozisyon Envanteri'!$C$6:$C$105,MATCH($A153,'Pozisyon Envanteri'!$A$6:$A$105,0)),""))</f>
        <v/>
      </c>
      <c r="D153" s="108" t="str">
        <f>IF($A153="","",IFERROR(INDEX('Pozisyon Envanteri'!$D$6:$D$105,MATCH($A153,'Pozisyon Envanteri'!$A$6:$A$105,0)),""))</f>
        <v/>
      </c>
      <c r="E153" s="108" t="str">
        <f>IF($A153="","",IFERROR(INDEX('Pozisyon Envanteri'!$E$6:$E$105,MATCH($A153,'Pozisyon Envanteri'!$A$6:$A$105,0)),""))</f>
        <v/>
      </c>
      <c r="F153" s="108" t="str">
        <f>IF($A153="","",IFERROR(INDEX('Pozisyon Envanteri'!$F$6:$F$105,MATCH($A153,'Pozisyon Envanteri'!$A$6:$A$105,0)),""))</f>
        <v/>
      </c>
      <c r="G153" s="108" t="str">
        <f>IF($A153="","",IFERROR(INDEX('Pozisyon Envanteri'!$L$6:$L$105,MATCH($A153,'Pozisyon Envanteri'!$A$6:$A$105,0)),""))</f>
        <v/>
      </c>
      <c r="H153" s="108" t="str">
        <f>IF($A153="","",IFERROR(INDEX('Pozisyon Envanteri'!$M$6:$M$105,MATCH($A153,'Pozisyon Envanteri'!$A$6:$A$105,0)),""))</f>
        <v/>
      </c>
      <c r="I153" s="108" t="str">
        <f>IF($A153="","",'Görev ve İş Yükü'!B153)</f>
        <v/>
      </c>
      <c r="J153" s="108" t="str">
        <f>IF($A153="","",'Görev ve İş Yükü'!C153)</f>
        <v/>
      </c>
      <c r="K153" s="108" t="str">
        <f>IF($A153="","",'Görev ve İş Yükü'!F153)</f>
        <v/>
      </c>
      <c r="L153" s="102" t="str">
        <f>IF($A153="","",'Görev ve İş Yükü'!I153)</f>
        <v/>
      </c>
      <c r="M153" s="108" t="str">
        <f>IF($A153="","",'Görev ve İş Yükü'!W153)</f>
        <v/>
      </c>
      <c r="N153" s="101" t="str">
        <f>IF($A153="","",'Görev ve İş Yükü'!Z153)</f>
        <v/>
      </c>
      <c r="O153" s="101" t="str">
        <f>IF($A153="","",'Görev ve İş Yükü'!AA153)</f>
        <v/>
      </c>
      <c r="P153" s="102" t="str">
        <f>IF($A153="","",'Görev ve İş Yükü'!AB153)</f>
        <v/>
      </c>
      <c r="Q153" s="103" t="str">
        <f>IF($A153="","",'Görev ve İş Yükü'!AC153)</f>
        <v/>
      </c>
      <c r="R153" s="108" t="str">
        <f>IF($A153="","",'Görev ve İş Yükü'!N153)</f>
        <v/>
      </c>
      <c r="S153" s="108" t="str">
        <f>IF($A153="","",'Görev ve İş Yükü'!R153)</f>
        <v/>
      </c>
      <c r="T153" s="108" t="str">
        <f>IF($A153="","",'Görev ve İş Yükü'!S153)</f>
        <v/>
      </c>
      <c r="U153" s="123" t="str">
        <f>IF($A153="","",IFERROR(INDEX('İş Değerleme &amp; Kademe'!$N$6:$N$105,MATCH($A153,'İş Değerleme &amp; Kademe'!$A$6:$A$105,0)),""))</f>
        <v/>
      </c>
      <c r="V153" s="108" t="str">
        <f>IF($A153="","",IFERROR(INDEX('İş Değerleme &amp; Kademe'!$O$6:$O$105,MATCH($A153,'İş Değerleme &amp; Kademe'!$A$6:$A$105,0)),""))</f>
        <v/>
      </c>
      <c r="W153" s="123" t="str">
        <f>IF($A153="","",IFERROR(INDEX('Yetenek &amp; Kariyer'!$O$6:$O$105,MATCH($A153,'Yetenek &amp; Kariyer'!$A$6:$A$105,0)),""))</f>
        <v/>
      </c>
      <c r="X153" s="108" t="str">
        <f>IF($A153="","",IFERROR(INDEX('Yetenek &amp; Kariyer'!$P$6:$P$105,MATCH($A153,'Yetenek &amp; Kariyer'!$A$6:$A$105,0)),""))</f>
        <v/>
      </c>
      <c r="Y153" s="108" t="str">
        <f>IF($A153="","",IFERROR(INDEX('Pozisyon Envanteri'!$Q$6:$Q$105,MATCH($A153,'Pozisyon Envanteri'!$A$6:$A$105,0)),""))</f>
        <v/>
      </c>
    </row>
    <row r="154" spans="1:25" x14ac:dyDescent="0.25">
      <c r="A154" s="108" t="str">
        <f>IF('Görev ve İş Yükü'!A154="","",'Görev ve İş Yükü'!A154)</f>
        <v/>
      </c>
      <c r="B154" s="108" t="str">
        <f>IF($A154="","",IFERROR(INDEX('Pozisyon Envanteri'!$B$6:$B$105,MATCH($A154,'Pozisyon Envanteri'!$A$6:$A$105,0)),""))</f>
        <v/>
      </c>
      <c r="C154" s="108" t="str">
        <f>IF($A154="","",IFERROR(INDEX('Pozisyon Envanteri'!$C$6:$C$105,MATCH($A154,'Pozisyon Envanteri'!$A$6:$A$105,0)),""))</f>
        <v/>
      </c>
      <c r="D154" s="108" t="str">
        <f>IF($A154="","",IFERROR(INDEX('Pozisyon Envanteri'!$D$6:$D$105,MATCH($A154,'Pozisyon Envanteri'!$A$6:$A$105,0)),""))</f>
        <v/>
      </c>
      <c r="E154" s="108" t="str">
        <f>IF($A154="","",IFERROR(INDEX('Pozisyon Envanteri'!$E$6:$E$105,MATCH($A154,'Pozisyon Envanteri'!$A$6:$A$105,0)),""))</f>
        <v/>
      </c>
      <c r="F154" s="108" t="str">
        <f>IF($A154="","",IFERROR(INDEX('Pozisyon Envanteri'!$F$6:$F$105,MATCH($A154,'Pozisyon Envanteri'!$A$6:$A$105,0)),""))</f>
        <v/>
      </c>
      <c r="G154" s="108" t="str">
        <f>IF($A154="","",IFERROR(INDEX('Pozisyon Envanteri'!$L$6:$L$105,MATCH($A154,'Pozisyon Envanteri'!$A$6:$A$105,0)),""))</f>
        <v/>
      </c>
      <c r="H154" s="108" t="str">
        <f>IF($A154="","",IFERROR(INDEX('Pozisyon Envanteri'!$M$6:$M$105,MATCH($A154,'Pozisyon Envanteri'!$A$6:$A$105,0)),""))</f>
        <v/>
      </c>
      <c r="I154" s="108" t="str">
        <f>IF($A154="","",'Görev ve İş Yükü'!B154)</f>
        <v/>
      </c>
      <c r="J154" s="108" t="str">
        <f>IF($A154="","",'Görev ve İş Yükü'!C154)</f>
        <v/>
      </c>
      <c r="K154" s="108" t="str">
        <f>IF($A154="","",'Görev ve İş Yükü'!F154)</f>
        <v/>
      </c>
      <c r="L154" s="102" t="str">
        <f>IF($A154="","",'Görev ve İş Yükü'!I154)</f>
        <v/>
      </c>
      <c r="M154" s="108" t="str">
        <f>IF($A154="","",'Görev ve İş Yükü'!W154)</f>
        <v/>
      </c>
      <c r="N154" s="101" t="str">
        <f>IF($A154="","",'Görev ve İş Yükü'!Z154)</f>
        <v/>
      </c>
      <c r="O154" s="101" t="str">
        <f>IF($A154="","",'Görev ve İş Yükü'!AA154)</f>
        <v/>
      </c>
      <c r="P154" s="102" t="str">
        <f>IF($A154="","",'Görev ve İş Yükü'!AB154)</f>
        <v/>
      </c>
      <c r="Q154" s="103" t="str">
        <f>IF($A154="","",'Görev ve İş Yükü'!AC154)</f>
        <v/>
      </c>
      <c r="R154" s="108" t="str">
        <f>IF($A154="","",'Görev ve İş Yükü'!N154)</f>
        <v/>
      </c>
      <c r="S154" s="108" t="str">
        <f>IF($A154="","",'Görev ve İş Yükü'!R154)</f>
        <v/>
      </c>
      <c r="T154" s="108" t="str">
        <f>IF($A154="","",'Görev ve İş Yükü'!S154)</f>
        <v/>
      </c>
      <c r="U154" s="123" t="str">
        <f>IF($A154="","",IFERROR(INDEX('İş Değerleme &amp; Kademe'!$N$6:$N$105,MATCH($A154,'İş Değerleme &amp; Kademe'!$A$6:$A$105,0)),""))</f>
        <v/>
      </c>
      <c r="V154" s="108" t="str">
        <f>IF($A154="","",IFERROR(INDEX('İş Değerleme &amp; Kademe'!$O$6:$O$105,MATCH($A154,'İş Değerleme &amp; Kademe'!$A$6:$A$105,0)),""))</f>
        <v/>
      </c>
      <c r="W154" s="123" t="str">
        <f>IF($A154="","",IFERROR(INDEX('Yetenek &amp; Kariyer'!$O$6:$O$105,MATCH($A154,'Yetenek &amp; Kariyer'!$A$6:$A$105,0)),""))</f>
        <v/>
      </c>
      <c r="X154" s="108" t="str">
        <f>IF($A154="","",IFERROR(INDEX('Yetenek &amp; Kariyer'!$P$6:$P$105,MATCH($A154,'Yetenek &amp; Kariyer'!$A$6:$A$105,0)),""))</f>
        <v/>
      </c>
      <c r="Y154" s="108" t="str">
        <f>IF($A154="","",IFERROR(INDEX('Pozisyon Envanteri'!$Q$6:$Q$105,MATCH($A154,'Pozisyon Envanteri'!$A$6:$A$105,0)),""))</f>
        <v/>
      </c>
    </row>
    <row r="155" spans="1:25" x14ac:dyDescent="0.25">
      <c r="A155" s="108" t="str">
        <f>IF('Görev ve İş Yükü'!A155="","",'Görev ve İş Yükü'!A155)</f>
        <v/>
      </c>
      <c r="B155" s="108" t="str">
        <f>IF($A155="","",IFERROR(INDEX('Pozisyon Envanteri'!$B$6:$B$105,MATCH($A155,'Pozisyon Envanteri'!$A$6:$A$105,0)),""))</f>
        <v/>
      </c>
      <c r="C155" s="108" t="str">
        <f>IF($A155="","",IFERROR(INDEX('Pozisyon Envanteri'!$C$6:$C$105,MATCH($A155,'Pozisyon Envanteri'!$A$6:$A$105,0)),""))</f>
        <v/>
      </c>
      <c r="D155" s="108" t="str">
        <f>IF($A155="","",IFERROR(INDEX('Pozisyon Envanteri'!$D$6:$D$105,MATCH($A155,'Pozisyon Envanteri'!$A$6:$A$105,0)),""))</f>
        <v/>
      </c>
      <c r="E155" s="108" t="str">
        <f>IF($A155="","",IFERROR(INDEX('Pozisyon Envanteri'!$E$6:$E$105,MATCH($A155,'Pozisyon Envanteri'!$A$6:$A$105,0)),""))</f>
        <v/>
      </c>
      <c r="F155" s="108" t="str">
        <f>IF($A155="","",IFERROR(INDEX('Pozisyon Envanteri'!$F$6:$F$105,MATCH($A155,'Pozisyon Envanteri'!$A$6:$A$105,0)),""))</f>
        <v/>
      </c>
      <c r="G155" s="108" t="str">
        <f>IF($A155="","",IFERROR(INDEX('Pozisyon Envanteri'!$L$6:$L$105,MATCH($A155,'Pozisyon Envanteri'!$A$6:$A$105,0)),""))</f>
        <v/>
      </c>
      <c r="H155" s="108" t="str">
        <f>IF($A155="","",IFERROR(INDEX('Pozisyon Envanteri'!$M$6:$M$105,MATCH($A155,'Pozisyon Envanteri'!$A$6:$A$105,0)),""))</f>
        <v/>
      </c>
      <c r="I155" s="108" t="str">
        <f>IF($A155="","",'Görev ve İş Yükü'!B155)</f>
        <v/>
      </c>
      <c r="J155" s="108" t="str">
        <f>IF($A155="","",'Görev ve İş Yükü'!C155)</f>
        <v/>
      </c>
      <c r="K155" s="108" t="str">
        <f>IF($A155="","",'Görev ve İş Yükü'!F155)</f>
        <v/>
      </c>
      <c r="L155" s="102" t="str">
        <f>IF($A155="","",'Görev ve İş Yükü'!I155)</f>
        <v/>
      </c>
      <c r="M155" s="108" t="str">
        <f>IF($A155="","",'Görev ve İş Yükü'!W155)</f>
        <v/>
      </c>
      <c r="N155" s="101" t="str">
        <f>IF($A155="","",'Görev ve İş Yükü'!Z155)</f>
        <v/>
      </c>
      <c r="O155" s="101" t="str">
        <f>IF($A155="","",'Görev ve İş Yükü'!AA155)</f>
        <v/>
      </c>
      <c r="P155" s="102" t="str">
        <f>IF($A155="","",'Görev ve İş Yükü'!AB155)</f>
        <v/>
      </c>
      <c r="Q155" s="103" t="str">
        <f>IF($A155="","",'Görev ve İş Yükü'!AC155)</f>
        <v/>
      </c>
      <c r="R155" s="108" t="str">
        <f>IF($A155="","",'Görev ve İş Yükü'!N155)</f>
        <v/>
      </c>
      <c r="S155" s="108" t="str">
        <f>IF($A155="","",'Görev ve İş Yükü'!R155)</f>
        <v/>
      </c>
      <c r="T155" s="108" t="str">
        <f>IF($A155="","",'Görev ve İş Yükü'!S155)</f>
        <v/>
      </c>
      <c r="U155" s="123" t="str">
        <f>IF($A155="","",IFERROR(INDEX('İş Değerleme &amp; Kademe'!$N$6:$N$105,MATCH($A155,'İş Değerleme &amp; Kademe'!$A$6:$A$105,0)),""))</f>
        <v/>
      </c>
      <c r="V155" s="108" t="str">
        <f>IF($A155="","",IFERROR(INDEX('İş Değerleme &amp; Kademe'!$O$6:$O$105,MATCH($A155,'İş Değerleme &amp; Kademe'!$A$6:$A$105,0)),""))</f>
        <v/>
      </c>
      <c r="W155" s="123" t="str">
        <f>IF($A155="","",IFERROR(INDEX('Yetenek &amp; Kariyer'!$O$6:$O$105,MATCH($A155,'Yetenek &amp; Kariyer'!$A$6:$A$105,0)),""))</f>
        <v/>
      </c>
      <c r="X155" s="108" t="str">
        <f>IF($A155="","",IFERROR(INDEX('Yetenek &amp; Kariyer'!$P$6:$P$105,MATCH($A155,'Yetenek &amp; Kariyer'!$A$6:$A$105,0)),""))</f>
        <v/>
      </c>
      <c r="Y155" s="108" t="str">
        <f>IF($A155="","",IFERROR(INDEX('Pozisyon Envanteri'!$Q$6:$Q$105,MATCH($A155,'Pozisyon Envanteri'!$A$6:$A$105,0)),""))</f>
        <v/>
      </c>
    </row>
    <row r="156" spans="1:25" x14ac:dyDescent="0.25">
      <c r="A156" s="108" t="str">
        <f>IF('Görev ve İş Yükü'!A156="","",'Görev ve İş Yükü'!A156)</f>
        <v/>
      </c>
      <c r="B156" s="108" t="str">
        <f>IF($A156="","",IFERROR(INDEX('Pozisyon Envanteri'!$B$6:$B$105,MATCH($A156,'Pozisyon Envanteri'!$A$6:$A$105,0)),""))</f>
        <v/>
      </c>
      <c r="C156" s="108" t="str">
        <f>IF($A156="","",IFERROR(INDEX('Pozisyon Envanteri'!$C$6:$C$105,MATCH($A156,'Pozisyon Envanteri'!$A$6:$A$105,0)),""))</f>
        <v/>
      </c>
      <c r="D156" s="108" t="str">
        <f>IF($A156="","",IFERROR(INDEX('Pozisyon Envanteri'!$D$6:$D$105,MATCH($A156,'Pozisyon Envanteri'!$A$6:$A$105,0)),""))</f>
        <v/>
      </c>
      <c r="E156" s="108" t="str">
        <f>IF($A156="","",IFERROR(INDEX('Pozisyon Envanteri'!$E$6:$E$105,MATCH($A156,'Pozisyon Envanteri'!$A$6:$A$105,0)),""))</f>
        <v/>
      </c>
      <c r="F156" s="108" t="str">
        <f>IF($A156="","",IFERROR(INDEX('Pozisyon Envanteri'!$F$6:$F$105,MATCH($A156,'Pozisyon Envanteri'!$A$6:$A$105,0)),""))</f>
        <v/>
      </c>
      <c r="G156" s="108" t="str">
        <f>IF($A156="","",IFERROR(INDEX('Pozisyon Envanteri'!$L$6:$L$105,MATCH($A156,'Pozisyon Envanteri'!$A$6:$A$105,0)),""))</f>
        <v/>
      </c>
      <c r="H156" s="108" t="str">
        <f>IF($A156="","",IFERROR(INDEX('Pozisyon Envanteri'!$M$6:$M$105,MATCH($A156,'Pozisyon Envanteri'!$A$6:$A$105,0)),""))</f>
        <v/>
      </c>
      <c r="I156" s="108" t="str">
        <f>IF($A156="","",'Görev ve İş Yükü'!B156)</f>
        <v/>
      </c>
      <c r="J156" s="108" t="str">
        <f>IF($A156="","",'Görev ve İş Yükü'!C156)</f>
        <v/>
      </c>
      <c r="K156" s="108" t="str">
        <f>IF($A156="","",'Görev ve İş Yükü'!F156)</f>
        <v/>
      </c>
      <c r="L156" s="102" t="str">
        <f>IF($A156="","",'Görev ve İş Yükü'!I156)</f>
        <v/>
      </c>
      <c r="M156" s="108" t="str">
        <f>IF($A156="","",'Görev ve İş Yükü'!W156)</f>
        <v/>
      </c>
      <c r="N156" s="101" t="str">
        <f>IF($A156="","",'Görev ve İş Yükü'!Z156)</f>
        <v/>
      </c>
      <c r="O156" s="101" t="str">
        <f>IF($A156="","",'Görev ve İş Yükü'!AA156)</f>
        <v/>
      </c>
      <c r="P156" s="102" t="str">
        <f>IF($A156="","",'Görev ve İş Yükü'!AB156)</f>
        <v/>
      </c>
      <c r="Q156" s="103" t="str">
        <f>IF($A156="","",'Görev ve İş Yükü'!AC156)</f>
        <v/>
      </c>
      <c r="R156" s="108" t="str">
        <f>IF($A156="","",'Görev ve İş Yükü'!N156)</f>
        <v/>
      </c>
      <c r="S156" s="108" t="str">
        <f>IF($A156="","",'Görev ve İş Yükü'!R156)</f>
        <v/>
      </c>
      <c r="T156" s="108" t="str">
        <f>IF($A156="","",'Görev ve İş Yükü'!S156)</f>
        <v/>
      </c>
      <c r="U156" s="123" t="str">
        <f>IF($A156="","",IFERROR(INDEX('İş Değerleme &amp; Kademe'!$N$6:$N$105,MATCH($A156,'İş Değerleme &amp; Kademe'!$A$6:$A$105,0)),""))</f>
        <v/>
      </c>
      <c r="V156" s="108" t="str">
        <f>IF($A156="","",IFERROR(INDEX('İş Değerleme &amp; Kademe'!$O$6:$O$105,MATCH($A156,'İş Değerleme &amp; Kademe'!$A$6:$A$105,0)),""))</f>
        <v/>
      </c>
      <c r="W156" s="123" t="str">
        <f>IF($A156="","",IFERROR(INDEX('Yetenek &amp; Kariyer'!$O$6:$O$105,MATCH($A156,'Yetenek &amp; Kariyer'!$A$6:$A$105,0)),""))</f>
        <v/>
      </c>
      <c r="X156" s="108" t="str">
        <f>IF($A156="","",IFERROR(INDEX('Yetenek &amp; Kariyer'!$P$6:$P$105,MATCH($A156,'Yetenek &amp; Kariyer'!$A$6:$A$105,0)),""))</f>
        <v/>
      </c>
      <c r="Y156" s="108" t="str">
        <f>IF($A156="","",IFERROR(INDEX('Pozisyon Envanteri'!$Q$6:$Q$105,MATCH($A156,'Pozisyon Envanteri'!$A$6:$A$105,0)),""))</f>
        <v/>
      </c>
    </row>
    <row r="157" spans="1:25" x14ac:dyDescent="0.25">
      <c r="A157" s="108" t="str">
        <f>IF('Görev ve İş Yükü'!A157="","",'Görev ve İş Yükü'!A157)</f>
        <v/>
      </c>
      <c r="B157" s="108" t="str">
        <f>IF($A157="","",IFERROR(INDEX('Pozisyon Envanteri'!$B$6:$B$105,MATCH($A157,'Pozisyon Envanteri'!$A$6:$A$105,0)),""))</f>
        <v/>
      </c>
      <c r="C157" s="108" t="str">
        <f>IF($A157="","",IFERROR(INDEX('Pozisyon Envanteri'!$C$6:$C$105,MATCH($A157,'Pozisyon Envanteri'!$A$6:$A$105,0)),""))</f>
        <v/>
      </c>
      <c r="D157" s="108" t="str">
        <f>IF($A157="","",IFERROR(INDEX('Pozisyon Envanteri'!$D$6:$D$105,MATCH($A157,'Pozisyon Envanteri'!$A$6:$A$105,0)),""))</f>
        <v/>
      </c>
      <c r="E157" s="108" t="str">
        <f>IF($A157="","",IFERROR(INDEX('Pozisyon Envanteri'!$E$6:$E$105,MATCH($A157,'Pozisyon Envanteri'!$A$6:$A$105,0)),""))</f>
        <v/>
      </c>
      <c r="F157" s="108" t="str">
        <f>IF($A157="","",IFERROR(INDEX('Pozisyon Envanteri'!$F$6:$F$105,MATCH($A157,'Pozisyon Envanteri'!$A$6:$A$105,0)),""))</f>
        <v/>
      </c>
      <c r="G157" s="108" t="str">
        <f>IF($A157="","",IFERROR(INDEX('Pozisyon Envanteri'!$L$6:$L$105,MATCH($A157,'Pozisyon Envanteri'!$A$6:$A$105,0)),""))</f>
        <v/>
      </c>
      <c r="H157" s="108" t="str">
        <f>IF($A157="","",IFERROR(INDEX('Pozisyon Envanteri'!$M$6:$M$105,MATCH($A157,'Pozisyon Envanteri'!$A$6:$A$105,0)),""))</f>
        <v/>
      </c>
      <c r="I157" s="108" t="str">
        <f>IF($A157="","",'Görev ve İş Yükü'!B157)</f>
        <v/>
      </c>
      <c r="J157" s="108" t="str">
        <f>IF($A157="","",'Görev ve İş Yükü'!C157)</f>
        <v/>
      </c>
      <c r="K157" s="108" t="str">
        <f>IF($A157="","",'Görev ve İş Yükü'!F157)</f>
        <v/>
      </c>
      <c r="L157" s="102" t="str">
        <f>IF($A157="","",'Görev ve İş Yükü'!I157)</f>
        <v/>
      </c>
      <c r="M157" s="108" t="str">
        <f>IF($A157="","",'Görev ve İş Yükü'!W157)</f>
        <v/>
      </c>
      <c r="N157" s="101" t="str">
        <f>IF($A157="","",'Görev ve İş Yükü'!Z157)</f>
        <v/>
      </c>
      <c r="O157" s="101" t="str">
        <f>IF($A157="","",'Görev ve İş Yükü'!AA157)</f>
        <v/>
      </c>
      <c r="P157" s="102" t="str">
        <f>IF($A157="","",'Görev ve İş Yükü'!AB157)</f>
        <v/>
      </c>
      <c r="Q157" s="103" t="str">
        <f>IF($A157="","",'Görev ve İş Yükü'!AC157)</f>
        <v/>
      </c>
      <c r="R157" s="108" t="str">
        <f>IF($A157="","",'Görev ve İş Yükü'!N157)</f>
        <v/>
      </c>
      <c r="S157" s="108" t="str">
        <f>IF($A157="","",'Görev ve İş Yükü'!R157)</f>
        <v/>
      </c>
      <c r="T157" s="108" t="str">
        <f>IF($A157="","",'Görev ve İş Yükü'!S157)</f>
        <v/>
      </c>
      <c r="U157" s="123" t="str">
        <f>IF($A157="","",IFERROR(INDEX('İş Değerleme &amp; Kademe'!$N$6:$N$105,MATCH($A157,'İş Değerleme &amp; Kademe'!$A$6:$A$105,0)),""))</f>
        <v/>
      </c>
      <c r="V157" s="108" t="str">
        <f>IF($A157="","",IFERROR(INDEX('İş Değerleme &amp; Kademe'!$O$6:$O$105,MATCH($A157,'İş Değerleme &amp; Kademe'!$A$6:$A$105,0)),""))</f>
        <v/>
      </c>
      <c r="W157" s="123" t="str">
        <f>IF($A157="","",IFERROR(INDEX('Yetenek &amp; Kariyer'!$O$6:$O$105,MATCH($A157,'Yetenek &amp; Kariyer'!$A$6:$A$105,0)),""))</f>
        <v/>
      </c>
      <c r="X157" s="108" t="str">
        <f>IF($A157="","",IFERROR(INDEX('Yetenek &amp; Kariyer'!$P$6:$P$105,MATCH($A157,'Yetenek &amp; Kariyer'!$A$6:$A$105,0)),""))</f>
        <v/>
      </c>
      <c r="Y157" s="108" t="str">
        <f>IF($A157="","",IFERROR(INDEX('Pozisyon Envanteri'!$Q$6:$Q$105,MATCH($A157,'Pozisyon Envanteri'!$A$6:$A$105,0)),""))</f>
        <v/>
      </c>
    </row>
    <row r="158" spans="1:25" x14ac:dyDescent="0.25">
      <c r="A158" s="108" t="str">
        <f>IF('Görev ve İş Yükü'!A158="","",'Görev ve İş Yükü'!A158)</f>
        <v/>
      </c>
      <c r="B158" s="108" t="str">
        <f>IF($A158="","",IFERROR(INDEX('Pozisyon Envanteri'!$B$6:$B$105,MATCH($A158,'Pozisyon Envanteri'!$A$6:$A$105,0)),""))</f>
        <v/>
      </c>
      <c r="C158" s="108" t="str">
        <f>IF($A158="","",IFERROR(INDEX('Pozisyon Envanteri'!$C$6:$C$105,MATCH($A158,'Pozisyon Envanteri'!$A$6:$A$105,0)),""))</f>
        <v/>
      </c>
      <c r="D158" s="108" t="str">
        <f>IF($A158="","",IFERROR(INDEX('Pozisyon Envanteri'!$D$6:$D$105,MATCH($A158,'Pozisyon Envanteri'!$A$6:$A$105,0)),""))</f>
        <v/>
      </c>
      <c r="E158" s="108" t="str">
        <f>IF($A158="","",IFERROR(INDEX('Pozisyon Envanteri'!$E$6:$E$105,MATCH($A158,'Pozisyon Envanteri'!$A$6:$A$105,0)),""))</f>
        <v/>
      </c>
      <c r="F158" s="108" t="str">
        <f>IF($A158="","",IFERROR(INDEX('Pozisyon Envanteri'!$F$6:$F$105,MATCH($A158,'Pozisyon Envanteri'!$A$6:$A$105,0)),""))</f>
        <v/>
      </c>
      <c r="G158" s="108" t="str">
        <f>IF($A158="","",IFERROR(INDEX('Pozisyon Envanteri'!$L$6:$L$105,MATCH($A158,'Pozisyon Envanteri'!$A$6:$A$105,0)),""))</f>
        <v/>
      </c>
      <c r="H158" s="108" t="str">
        <f>IF($A158="","",IFERROR(INDEX('Pozisyon Envanteri'!$M$6:$M$105,MATCH($A158,'Pozisyon Envanteri'!$A$6:$A$105,0)),""))</f>
        <v/>
      </c>
      <c r="I158" s="108" t="str">
        <f>IF($A158="","",'Görev ve İş Yükü'!B158)</f>
        <v/>
      </c>
      <c r="J158" s="108" t="str">
        <f>IF($A158="","",'Görev ve İş Yükü'!C158)</f>
        <v/>
      </c>
      <c r="K158" s="108" t="str">
        <f>IF($A158="","",'Görev ve İş Yükü'!F158)</f>
        <v/>
      </c>
      <c r="L158" s="102" t="str">
        <f>IF($A158="","",'Görev ve İş Yükü'!I158)</f>
        <v/>
      </c>
      <c r="M158" s="108" t="str">
        <f>IF($A158="","",'Görev ve İş Yükü'!W158)</f>
        <v/>
      </c>
      <c r="N158" s="101" t="str">
        <f>IF($A158="","",'Görev ve İş Yükü'!Z158)</f>
        <v/>
      </c>
      <c r="O158" s="101" t="str">
        <f>IF($A158="","",'Görev ve İş Yükü'!AA158)</f>
        <v/>
      </c>
      <c r="P158" s="102" t="str">
        <f>IF($A158="","",'Görev ve İş Yükü'!AB158)</f>
        <v/>
      </c>
      <c r="Q158" s="103" t="str">
        <f>IF($A158="","",'Görev ve İş Yükü'!AC158)</f>
        <v/>
      </c>
      <c r="R158" s="108" t="str">
        <f>IF($A158="","",'Görev ve İş Yükü'!N158)</f>
        <v/>
      </c>
      <c r="S158" s="108" t="str">
        <f>IF($A158="","",'Görev ve İş Yükü'!R158)</f>
        <v/>
      </c>
      <c r="T158" s="108" t="str">
        <f>IF($A158="","",'Görev ve İş Yükü'!S158)</f>
        <v/>
      </c>
      <c r="U158" s="123" t="str">
        <f>IF($A158="","",IFERROR(INDEX('İş Değerleme &amp; Kademe'!$N$6:$N$105,MATCH($A158,'İş Değerleme &amp; Kademe'!$A$6:$A$105,0)),""))</f>
        <v/>
      </c>
      <c r="V158" s="108" t="str">
        <f>IF($A158="","",IFERROR(INDEX('İş Değerleme &amp; Kademe'!$O$6:$O$105,MATCH($A158,'İş Değerleme &amp; Kademe'!$A$6:$A$105,0)),""))</f>
        <v/>
      </c>
      <c r="W158" s="123" t="str">
        <f>IF($A158="","",IFERROR(INDEX('Yetenek &amp; Kariyer'!$O$6:$O$105,MATCH($A158,'Yetenek &amp; Kariyer'!$A$6:$A$105,0)),""))</f>
        <v/>
      </c>
      <c r="X158" s="108" t="str">
        <f>IF($A158="","",IFERROR(INDEX('Yetenek &amp; Kariyer'!$P$6:$P$105,MATCH($A158,'Yetenek &amp; Kariyer'!$A$6:$A$105,0)),""))</f>
        <v/>
      </c>
      <c r="Y158" s="108" t="str">
        <f>IF($A158="","",IFERROR(INDEX('Pozisyon Envanteri'!$Q$6:$Q$105,MATCH($A158,'Pozisyon Envanteri'!$A$6:$A$105,0)),""))</f>
        <v/>
      </c>
    </row>
    <row r="159" spans="1:25" x14ac:dyDescent="0.25">
      <c r="A159" s="108" t="str">
        <f>IF('Görev ve İş Yükü'!A159="","",'Görev ve İş Yükü'!A159)</f>
        <v/>
      </c>
      <c r="B159" s="108" t="str">
        <f>IF($A159="","",IFERROR(INDEX('Pozisyon Envanteri'!$B$6:$B$105,MATCH($A159,'Pozisyon Envanteri'!$A$6:$A$105,0)),""))</f>
        <v/>
      </c>
      <c r="C159" s="108" t="str">
        <f>IF($A159="","",IFERROR(INDEX('Pozisyon Envanteri'!$C$6:$C$105,MATCH($A159,'Pozisyon Envanteri'!$A$6:$A$105,0)),""))</f>
        <v/>
      </c>
      <c r="D159" s="108" t="str">
        <f>IF($A159="","",IFERROR(INDEX('Pozisyon Envanteri'!$D$6:$D$105,MATCH($A159,'Pozisyon Envanteri'!$A$6:$A$105,0)),""))</f>
        <v/>
      </c>
      <c r="E159" s="108" t="str">
        <f>IF($A159="","",IFERROR(INDEX('Pozisyon Envanteri'!$E$6:$E$105,MATCH($A159,'Pozisyon Envanteri'!$A$6:$A$105,0)),""))</f>
        <v/>
      </c>
      <c r="F159" s="108" t="str">
        <f>IF($A159="","",IFERROR(INDEX('Pozisyon Envanteri'!$F$6:$F$105,MATCH($A159,'Pozisyon Envanteri'!$A$6:$A$105,0)),""))</f>
        <v/>
      </c>
      <c r="G159" s="108" t="str">
        <f>IF($A159="","",IFERROR(INDEX('Pozisyon Envanteri'!$L$6:$L$105,MATCH($A159,'Pozisyon Envanteri'!$A$6:$A$105,0)),""))</f>
        <v/>
      </c>
      <c r="H159" s="108" t="str">
        <f>IF($A159="","",IFERROR(INDEX('Pozisyon Envanteri'!$M$6:$M$105,MATCH($A159,'Pozisyon Envanteri'!$A$6:$A$105,0)),""))</f>
        <v/>
      </c>
      <c r="I159" s="108" t="str">
        <f>IF($A159="","",'Görev ve İş Yükü'!B159)</f>
        <v/>
      </c>
      <c r="J159" s="108" t="str">
        <f>IF($A159="","",'Görev ve İş Yükü'!C159)</f>
        <v/>
      </c>
      <c r="K159" s="108" t="str">
        <f>IF($A159="","",'Görev ve İş Yükü'!F159)</f>
        <v/>
      </c>
      <c r="L159" s="102" t="str">
        <f>IF($A159="","",'Görev ve İş Yükü'!I159)</f>
        <v/>
      </c>
      <c r="M159" s="108" t="str">
        <f>IF($A159="","",'Görev ve İş Yükü'!W159)</f>
        <v/>
      </c>
      <c r="N159" s="101" t="str">
        <f>IF($A159="","",'Görev ve İş Yükü'!Z159)</f>
        <v/>
      </c>
      <c r="O159" s="101" t="str">
        <f>IF($A159="","",'Görev ve İş Yükü'!AA159)</f>
        <v/>
      </c>
      <c r="P159" s="102" t="str">
        <f>IF($A159="","",'Görev ve İş Yükü'!AB159)</f>
        <v/>
      </c>
      <c r="Q159" s="103" t="str">
        <f>IF($A159="","",'Görev ve İş Yükü'!AC159)</f>
        <v/>
      </c>
      <c r="R159" s="108" t="str">
        <f>IF($A159="","",'Görev ve İş Yükü'!N159)</f>
        <v/>
      </c>
      <c r="S159" s="108" t="str">
        <f>IF($A159="","",'Görev ve İş Yükü'!R159)</f>
        <v/>
      </c>
      <c r="T159" s="108" t="str">
        <f>IF($A159="","",'Görev ve İş Yükü'!S159)</f>
        <v/>
      </c>
      <c r="U159" s="123" t="str">
        <f>IF($A159="","",IFERROR(INDEX('İş Değerleme &amp; Kademe'!$N$6:$N$105,MATCH($A159,'İş Değerleme &amp; Kademe'!$A$6:$A$105,0)),""))</f>
        <v/>
      </c>
      <c r="V159" s="108" t="str">
        <f>IF($A159="","",IFERROR(INDEX('İş Değerleme &amp; Kademe'!$O$6:$O$105,MATCH($A159,'İş Değerleme &amp; Kademe'!$A$6:$A$105,0)),""))</f>
        <v/>
      </c>
      <c r="W159" s="123" t="str">
        <f>IF($A159="","",IFERROR(INDEX('Yetenek &amp; Kariyer'!$O$6:$O$105,MATCH($A159,'Yetenek &amp; Kariyer'!$A$6:$A$105,0)),""))</f>
        <v/>
      </c>
      <c r="X159" s="108" t="str">
        <f>IF($A159="","",IFERROR(INDEX('Yetenek &amp; Kariyer'!$P$6:$P$105,MATCH($A159,'Yetenek &amp; Kariyer'!$A$6:$A$105,0)),""))</f>
        <v/>
      </c>
      <c r="Y159" s="108" t="str">
        <f>IF($A159="","",IFERROR(INDEX('Pozisyon Envanteri'!$Q$6:$Q$105,MATCH($A159,'Pozisyon Envanteri'!$A$6:$A$105,0)),""))</f>
        <v/>
      </c>
    </row>
    <row r="160" spans="1:25" x14ac:dyDescent="0.25">
      <c r="A160" s="108" t="str">
        <f>IF('Görev ve İş Yükü'!A160="","",'Görev ve İş Yükü'!A160)</f>
        <v/>
      </c>
      <c r="B160" s="108" t="str">
        <f>IF($A160="","",IFERROR(INDEX('Pozisyon Envanteri'!$B$6:$B$105,MATCH($A160,'Pozisyon Envanteri'!$A$6:$A$105,0)),""))</f>
        <v/>
      </c>
      <c r="C160" s="108" t="str">
        <f>IF($A160="","",IFERROR(INDEX('Pozisyon Envanteri'!$C$6:$C$105,MATCH($A160,'Pozisyon Envanteri'!$A$6:$A$105,0)),""))</f>
        <v/>
      </c>
      <c r="D160" s="108" t="str">
        <f>IF($A160="","",IFERROR(INDEX('Pozisyon Envanteri'!$D$6:$D$105,MATCH($A160,'Pozisyon Envanteri'!$A$6:$A$105,0)),""))</f>
        <v/>
      </c>
      <c r="E160" s="108" t="str">
        <f>IF($A160="","",IFERROR(INDEX('Pozisyon Envanteri'!$E$6:$E$105,MATCH($A160,'Pozisyon Envanteri'!$A$6:$A$105,0)),""))</f>
        <v/>
      </c>
      <c r="F160" s="108" t="str">
        <f>IF($A160="","",IFERROR(INDEX('Pozisyon Envanteri'!$F$6:$F$105,MATCH($A160,'Pozisyon Envanteri'!$A$6:$A$105,0)),""))</f>
        <v/>
      </c>
      <c r="G160" s="108" t="str">
        <f>IF($A160="","",IFERROR(INDEX('Pozisyon Envanteri'!$L$6:$L$105,MATCH($A160,'Pozisyon Envanteri'!$A$6:$A$105,0)),""))</f>
        <v/>
      </c>
      <c r="H160" s="108" t="str">
        <f>IF($A160="","",IFERROR(INDEX('Pozisyon Envanteri'!$M$6:$M$105,MATCH($A160,'Pozisyon Envanteri'!$A$6:$A$105,0)),""))</f>
        <v/>
      </c>
      <c r="I160" s="108" t="str">
        <f>IF($A160="","",'Görev ve İş Yükü'!B160)</f>
        <v/>
      </c>
      <c r="J160" s="108" t="str">
        <f>IF($A160="","",'Görev ve İş Yükü'!C160)</f>
        <v/>
      </c>
      <c r="K160" s="108" t="str">
        <f>IF($A160="","",'Görev ve İş Yükü'!F160)</f>
        <v/>
      </c>
      <c r="L160" s="102" t="str">
        <f>IF($A160="","",'Görev ve İş Yükü'!I160)</f>
        <v/>
      </c>
      <c r="M160" s="108" t="str">
        <f>IF($A160="","",'Görev ve İş Yükü'!W160)</f>
        <v/>
      </c>
      <c r="N160" s="101" t="str">
        <f>IF($A160="","",'Görev ve İş Yükü'!Z160)</f>
        <v/>
      </c>
      <c r="O160" s="101" t="str">
        <f>IF($A160="","",'Görev ve İş Yükü'!AA160)</f>
        <v/>
      </c>
      <c r="P160" s="102" t="str">
        <f>IF($A160="","",'Görev ve İş Yükü'!AB160)</f>
        <v/>
      </c>
      <c r="Q160" s="103" t="str">
        <f>IF($A160="","",'Görev ve İş Yükü'!AC160)</f>
        <v/>
      </c>
      <c r="R160" s="108" t="str">
        <f>IF($A160="","",'Görev ve İş Yükü'!N160)</f>
        <v/>
      </c>
      <c r="S160" s="108" t="str">
        <f>IF($A160="","",'Görev ve İş Yükü'!R160)</f>
        <v/>
      </c>
      <c r="T160" s="108" t="str">
        <f>IF($A160="","",'Görev ve İş Yükü'!S160)</f>
        <v/>
      </c>
      <c r="U160" s="123" t="str">
        <f>IF($A160="","",IFERROR(INDEX('İş Değerleme &amp; Kademe'!$N$6:$N$105,MATCH($A160,'İş Değerleme &amp; Kademe'!$A$6:$A$105,0)),""))</f>
        <v/>
      </c>
      <c r="V160" s="108" t="str">
        <f>IF($A160="","",IFERROR(INDEX('İş Değerleme &amp; Kademe'!$O$6:$O$105,MATCH($A160,'İş Değerleme &amp; Kademe'!$A$6:$A$105,0)),""))</f>
        <v/>
      </c>
      <c r="W160" s="123" t="str">
        <f>IF($A160="","",IFERROR(INDEX('Yetenek &amp; Kariyer'!$O$6:$O$105,MATCH($A160,'Yetenek &amp; Kariyer'!$A$6:$A$105,0)),""))</f>
        <v/>
      </c>
      <c r="X160" s="108" t="str">
        <f>IF($A160="","",IFERROR(INDEX('Yetenek &amp; Kariyer'!$P$6:$P$105,MATCH($A160,'Yetenek &amp; Kariyer'!$A$6:$A$105,0)),""))</f>
        <v/>
      </c>
      <c r="Y160" s="108" t="str">
        <f>IF($A160="","",IFERROR(INDEX('Pozisyon Envanteri'!$Q$6:$Q$105,MATCH($A160,'Pozisyon Envanteri'!$A$6:$A$105,0)),""))</f>
        <v/>
      </c>
    </row>
    <row r="161" spans="1:25" x14ac:dyDescent="0.25">
      <c r="A161" s="108" t="str">
        <f>IF('Görev ve İş Yükü'!A161="","",'Görev ve İş Yükü'!A161)</f>
        <v/>
      </c>
      <c r="B161" s="108" t="str">
        <f>IF($A161="","",IFERROR(INDEX('Pozisyon Envanteri'!$B$6:$B$105,MATCH($A161,'Pozisyon Envanteri'!$A$6:$A$105,0)),""))</f>
        <v/>
      </c>
      <c r="C161" s="108" t="str">
        <f>IF($A161="","",IFERROR(INDEX('Pozisyon Envanteri'!$C$6:$C$105,MATCH($A161,'Pozisyon Envanteri'!$A$6:$A$105,0)),""))</f>
        <v/>
      </c>
      <c r="D161" s="108" t="str">
        <f>IF($A161="","",IFERROR(INDEX('Pozisyon Envanteri'!$D$6:$D$105,MATCH($A161,'Pozisyon Envanteri'!$A$6:$A$105,0)),""))</f>
        <v/>
      </c>
      <c r="E161" s="108" t="str">
        <f>IF($A161="","",IFERROR(INDEX('Pozisyon Envanteri'!$E$6:$E$105,MATCH($A161,'Pozisyon Envanteri'!$A$6:$A$105,0)),""))</f>
        <v/>
      </c>
      <c r="F161" s="108" t="str">
        <f>IF($A161="","",IFERROR(INDEX('Pozisyon Envanteri'!$F$6:$F$105,MATCH($A161,'Pozisyon Envanteri'!$A$6:$A$105,0)),""))</f>
        <v/>
      </c>
      <c r="G161" s="108" t="str">
        <f>IF($A161="","",IFERROR(INDEX('Pozisyon Envanteri'!$L$6:$L$105,MATCH($A161,'Pozisyon Envanteri'!$A$6:$A$105,0)),""))</f>
        <v/>
      </c>
      <c r="H161" s="108" t="str">
        <f>IF($A161="","",IFERROR(INDEX('Pozisyon Envanteri'!$M$6:$M$105,MATCH($A161,'Pozisyon Envanteri'!$A$6:$A$105,0)),""))</f>
        <v/>
      </c>
      <c r="I161" s="108" t="str">
        <f>IF($A161="","",'Görev ve İş Yükü'!B161)</f>
        <v/>
      </c>
      <c r="J161" s="108" t="str">
        <f>IF($A161="","",'Görev ve İş Yükü'!C161)</f>
        <v/>
      </c>
      <c r="K161" s="108" t="str">
        <f>IF($A161="","",'Görev ve İş Yükü'!F161)</f>
        <v/>
      </c>
      <c r="L161" s="102" t="str">
        <f>IF($A161="","",'Görev ve İş Yükü'!I161)</f>
        <v/>
      </c>
      <c r="M161" s="108" t="str">
        <f>IF($A161="","",'Görev ve İş Yükü'!W161)</f>
        <v/>
      </c>
      <c r="N161" s="101" t="str">
        <f>IF($A161="","",'Görev ve İş Yükü'!Z161)</f>
        <v/>
      </c>
      <c r="O161" s="101" t="str">
        <f>IF($A161="","",'Görev ve İş Yükü'!AA161)</f>
        <v/>
      </c>
      <c r="P161" s="102" t="str">
        <f>IF($A161="","",'Görev ve İş Yükü'!AB161)</f>
        <v/>
      </c>
      <c r="Q161" s="103" t="str">
        <f>IF($A161="","",'Görev ve İş Yükü'!AC161)</f>
        <v/>
      </c>
      <c r="R161" s="108" t="str">
        <f>IF($A161="","",'Görev ve İş Yükü'!N161)</f>
        <v/>
      </c>
      <c r="S161" s="108" t="str">
        <f>IF($A161="","",'Görev ve İş Yükü'!R161)</f>
        <v/>
      </c>
      <c r="T161" s="108" t="str">
        <f>IF($A161="","",'Görev ve İş Yükü'!S161)</f>
        <v/>
      </c>
      <c r="U161" s="123" t="str">
        <f>IF($A161="","",IFERROR(INDEX('İş Değerleme &amp; Kademe'!$N$6:$N$105,MATCH($A161,'İş Değerleme &amp; Kademe'!$A$6:$A$105,0)),""))</f>
        <v/>
      </c>
      <c r="V161" s="108" t="str">
        <f>IF($A161="","",IFERROR(INDEX('İş Değerleme &amp; Kademe'!$O$6:$O$105,MATCH($A161,'İş Değerleme &amp; Kademe'!$A$6:$A$105,0)),""))</f>
        <v/>
      </c>
      <c r="W161" s="123" t="str">
        <f>IF($A161="","",IFERROR(INDEX('Yetenek &amp; Kariyer'!$O$6:$O$105,MATCH($A161,'Yetenek &amp; Kariyer'!$A$6:$A$105,0)),""))</f>
        <v/>
      </c>
      <c r="X161" s="108" t="str">
        <f>IF($A161="","",IFERROR(INDEX('Yetenek &amp; Kariyer'!$P$6:$P$105,MATCH($A161,'Yetenek &amp; Kariyer'!$A$6:$A$105,0)),""))</f>
        <v/>
      </c>
      <c r="Y161" s="108" t="str">
        <f>IF($A161="","",IFERROR(INDEX('Pozisyon Envanteri'!$Q$6:$Q$105,MATCH($A161,'Pozisyon Envanteri'!$A$6:$A$105,0)),""))</f>
        <v/>
      </c>
    </row>
    <row r="162" spans="1:25" x14ac:dyDescent="0.25">
      <c r="A162" s="108" t="str">
        <f>IF('Görev ve İş Yükü'!A162="","",'Görev ve İş Yükü'!A162)</f>
        <v/>
      </c>
      <c r="B162" s="108" t="str">
        <f>IF($A162="","",IFERROR(INDEX('Pozisyon Envanteri'!$B$6:$B$105,MATCH($A162,'Pozisyon Envanteri'!$A$6:$A$105,0)),""))</f>
        <v/>
      </c>
      <c r="C162" s="108" t="str">
        <f>IF($A162="","",IFERROR(INDEX('Pozisyon Envanteri'!$C$6:$C$105,MATCH($A162,'Pozisyon Envanteri'!$A$6:$A$105,0)),""))</f>
        <v/>
      </c>
      <c r="D162" s="108" t="str">
        <f>IF($A162="","",IFERROR(INDEX('Pozisyon Envanteri'!$D$6:$D$105,MATCH($A162,'Pozisyon Envanteri'!$A$6:$A$105,0)),""))</f>
        <v/>
      </c>
      <c r="E162" s="108" t="str">
        <f>IF($A162="","",IFERROR(INDEX('Pozisyon Envanteri'!$E$6:$E$105,MATCH($A162,'Pozisyon Envanteri'!$A$6:$A$105,0)),""))</f>
        <v/>
      </c>
      <c r="F162" s="108" t="str">
        <f>IF($A162="","",IFERROR(INDEX('Pozisyon Envanteri'!$F$6:$F$105,MATCH($A162,'Pozisyon Envanteri'!$A$6:$A$105,0)),""))</f>
        <v/>
      </c>
      <c r="G162" s="108" t="str">
        <f>IF($A162="","",IFERROR(INDEX('Pozisyon Envanteri'!$L$6:$L$105,MATCH($A162,'Pozisyon Envanteri'!$A$6:$A$105,0)),""))</f>
        <v/>
      </c>
      <c r="H162" s="108" t="str">
        <f>IF($A162="","",IFERROR(INDEX('Pozisyon Envanteri'!$M$6:$M$105,MATCH($A162,'Pozisyon Envanteri'!$A$6:$A$105,0)),""))</f>
        <v/>
      </c>
      <c r="I162" s="108" t="str">
        <f>IF($A162="","",'Görev ve İş Yükü'!B162)</f>
        <v/>
      </c>
      <c r="J162" s="108" t="str">
        <f>IF($A162="","",'Görev ve İş Yükü'!C162)</f>
        <v/>
      </c>
      <c r="K162" s="108" t="str">
        <f>IF($A162="","",'Görev ve İş Yükü'!F162)</f>
        <v/>
      </c>
      <c r="L162" s="102" t="str">
        <f>IF($A162="","",'Görev ve İş Yükü'!I162)</f>
        <v/>
      </c>
      <c r="M162" s="108" t="str">
        <f>IF($A162="","",'Görev ve İş Yükü'!W162)</f>
        <v/>
      </c>
      <c r="N162" s="101" t="str">
        <f>IF($A162="","",'Görev ve İş Yükü'!Z162)</f>
        <v/>
      </c>
      <c r="O162" s="101" t="str">
        <f>IF($A162="","",'Görev ve İş Yükü'!AA162)</f>
        <v/>
      </c>
      <c r="P162" s="102" t="str">
        <f>IF($A162="","",'Görev ve İş Yükü'!AB162)</f>
        <v/>
      </c>
      <c r="Q162" s="103" t="str">
        <f>IF($A162="","",'Görev ve İş Yükü'!AC162)</f>
        <v/>
      </c>
      <c r="R162" s="108" t="str">
        <f>IF($A162="","",'Görev ve İş Yükü'!N162)</f>
        <v/>
      </c>
      <c r="S162" s="108" t="str">
        <f>IF($A162="","",'Görev ve İş Yükü'!R162)</f>
        <v/>
      </c>
      <c r="T162" s="108" t="str">
        <f>IF($A162="","",'Görev ve İş Yükü'!S162)</f>
        <v/>
      </c>
      <c r="U162" s="123" t="str">
        <f>IF($A162="","",IFERROR(INDEX('İş Değerleme &amp; Kademe'!$N$6:$N$105,MATCH($A162,'İş Değerleme &amp; Kademe'!$A$6:$A$105,0)),""))</f>
        <v/>
      </c>
      <c r="V162" s="108" t="str">
        <f>IF($A162="","",IFERROR(INDEX('İş Değerleme &amp; Kademe'!$O$6:$O$105,MATCH($A162,'İş Değerleme &amp; Kademe'!$A$6:$A$105,0)),""))</f>
        <v/>
      </c>
      <c r="W162" s="123" t="str">
        <f>IF($A162="","",IFERROR(INDEX('Yetenek &amp; Kariyer'!$O$6:$O$105,MATCH($A162,'Yetenek &amp; Kariyer'!$A$6:$A$105,0)),""))</f>
        <v/>
      </c>
      <c r="X162" s="108" t="str">
        <f>IF($A162="","",IFERROR(INDEX('Yetenek &amp; Kariyer'!$P$6:$P$105,MATCH($A162,'Yetenek &amp; Kariyer'!$A$6:$A$105,0)),""))</f>
        <v/>
      </c>
      <c r="Y162" s="108" t="str">
        <f>IF($A162="","",IFERROR(INDEX('Pozisyon Envanteri'!$Q$6:$Q$105,MATCH($A162,'Pozisyon Envanteri'!$A$6:$A$105,0)),""))</f>
        <v/>
      </c>
    </row>
    <row r="163" spans="1:25" x14ac:dyDescent="0.25">
      <c r="A163" s="108" t="str">
        <f>IF('Görev ve İş Yükü'!A163="","",'Görev ve İş Yükü'!A163)</f>
        <v/>
      </c>
      <c r="B163" s="108" t="str">
        <f>IF($A163="","",IFERROR(INDEX('Pozisyon Envanteri'!$B$6:$B$105,MATCH($A163,'Pozisyon Envanteri'!$A$6:$A$105,0)),""))</f>
        <v/>
      </c>
      <c r="C163" s="108" t="str">
        <f>IF($A163="","",IFERROR(INDEX('Pozisyon Envanteri'!$C$6:$C$105,MATCH($A163,'Pozisyon Envanteri'!$A$6:$A$105,0)),""))</f>
        <v/>
      </c>
      <c r="D163" s="108" t="str">
        <f>IF($A163="","",IFERROR(INDEX('Pozisyon Envanteri'!$D$6:$D$105,MATCH($A163,'Pozisyon Envanteri'!$A$6:$A$105,0)),""))</f>
        <v/>
      </c>
      <c r="E163" s="108" t="str">
        <f>IF($A163="","",IFERROR(INDEX('Pozisyon Envanteri'!$E$6:$E$105,MATCH($A163,'Pozisyon Envanteri'!$A$6:$A$105,0)),""))</f>
        <v/>
      </c>
      <c r="F163" s="108" t="str">
        <f>IF($A163="","",IFERROR(INDEX('Pozisyon Envanteri'!$F$6:$F$105,MATCH($A163,'Pozisyon Envanteri'!$A$6:$A$105,0)),""))</f>
        <v/>
      </c>
      <c r="G163" s="108" t="str">
        <f>IF($A163="","",IFERROR(INDEX('Pozisyon Envanteri'!$L$6:$L$105,MATCH($A163,'Pozisyon Envanteri'!$A$6:$A$105,0)),""))</f>
        <v/>
      </c>
      <c r="H163" s="108" t="str">
        <f>IF($A163="","",IFERROR(INDEX('Pozisyon Envanteri'!$M$6:$M$105,MATCH($A163,'Pozisyon Envanteri'!$A$6:$A$105,0)),""))</f>
        <v/>
      </c>
      <c r="I163" s="108" t="str">
        <f>IF($A163="","",'Görev ve İş Yükü'!B163)</f>
        <v/>
      </c>
      <c r="J163" s="108" t="str">
        <f>IF($A163="","",'Görev ve İş Yükü'!C163)</f>
        <v/>
      </c>
      <c r="K163" s="108" t="str">
        <f>IF($A163="","",'Görev ve İş Yükü'!F163)</f>
        <v/>
      </c>
      <c r="L163" s="102" t="str">
        <f>IF($A163="","",'Görev ve İş Yükü'!I163)</f>
        <v/>
      </c>
      <c r="M163" s="108" t="str">
        <f>IF($A163="","",'Görev ve İş Yükü'!W163)</f>
        <v/>
      </c>
      <c r="N163" s="101" t="str">
        <f>IF($A163="","",'Görev ve İş Yükü'!Z163)</f>
        <v/>
      </c>
      <c r="O163" s="101" t="str">
        <f>IF($A163="","",'Görev ve İş Yükü'!AA163)</f>
        <v/>
      </c>
      <c r="P163" s="102" t="str">
        <f>IF($A163="","",'Görev ve İş Yükü'!AB163)</f>
        <v/>
      </c>
      <c r="Q163" s="103" t="str">
        <f>IF($A163="","",'Görev ve İş Yükü'!AC163)</f>
        <v/>
      </c>
      <c r="R163" s="108" t="str">
        <f>IF($A163="","",'Görev ve İş Yükü'!N163)</f>
        <v/>
      </c>
      <c r="S163" s="108" t="str">
        <f>IF($A163="","",'Görev ve İş Yükü'!R163)</f>
        <v/>
      </c>
      <c r="T163" s="108" t="str">
        <f>IF($A163="","",'Görev ve İş Yükü'!S163)</f>
        <v/>
      </c>
      <c r="U163" s="123" t="str">
        <f>IF($A163="","",IFERROR(INDEX('İş Değerleme &amp; Kademe'!$N$6:$N$105,MATCH($A163,'İş Değerleme &amp; Kademe'!$A$6:$A$105,0)),""))</f>
        <v/>
      </c>
      <c r="V163" s="108" t="str">
        <f>IF($A163="","",IFERROR(INDEX('İş Değerleme &amp; Kademe'!$O$6:$O$105,MATCH($A163,'İş Değerleme &amp; Kademe'!$A$6:$A$105,0)),""))</f>
        <v/>
      </c>
      <c r="W163" s="123" t="str">
        <f>IF($A163="","",IFERROR(INDEX('Yetenek &amp; Kariyer'!$O$6:$O$105,MATCH($A163,'Yetenek &amp; Kariyer'!$A$6:$A$105,0)),""))</f>
        <v/>
      </c>
      <c r="X163" s="108" t="str">
        <f>IF($A163="","",IFERROR(INDEX('Yetenek &amp; Kariyer'!$P$6:$P$105,MATCH($A163,'Yetenek &amp; Kariyer'!$A$6:$A$105,0)),""))</f>
        <v/>
      </c>
      <c r="Y163" s="108" t="str">
        <f>IF($A163="","",IFERROR(INDEX('Pozisyon Envanteri'!$Q$6:$Q$105,MATCH($A163,'Pozisyon Envanteri'!$A$6:$A$105,0)),""))</f>
        <v/>
      </c>
    </row>
    <row r="164" spans="1:25" x14ac:dyDescent="0.25">
      <c r="A164" s="108" t="str">
        <f>IF('Görev ve İş Yükü'!A164="","",'Görev ve İş Yükü'!A164)</f>
        <v/>
      </c>
      <c r="B164" s="108" t="str">
        <f>IF($A164="","",IFERROR(INDEX('Pozisyon Envanteri'!$B$6:$B$105,MATCH($A164,'Pozisyon Envanteri'!$A$6:$A$105,0)),""))</f>
        <v/>
      </c>
      <c r="C164" s="108" t="str">
        <f>IF($A164="","",IFERROR(INDEX('Pozisyon Envanteri'!$C$6:$C$105,MATCH($A164,'Pozisyon Envanteri'!$A$6:$A$105,0)),""))</f>
        <v/>
      </c>
      <c r="D164" s="108" t="str">
        <f>IF($A164="","",IFERROR(INDEX('Pozisyon Envanteri'!$D$6:$D$105,MATCH($A164,'Pozisyon Envanteri'!$A$6:$A$105,0)),""))</f>
        <v/>
      </c>
      <c r="E164" s="108" t="str">
        <f>IF($A164="","",IFERROR(INDEX('Pozisyon Envanteri'!$E$6:$E$105,MATCH($A164,'Pozisyon Envanteri'!$A$6:$A$105,0)),""))</f>
        <v/>
      </c>
      <c r="F164" s="108" t="str">
        <f>IF($A164="","",IFERROR(INDEX('Pozisyon Envanteri'!$F$6:$F$105,MATCH($A164,'Pozisyon Envanteri'!$A$6:$A$105,0)),""))</f>
        <v/>
      </c>
      <c r="G164" s="108" t="str">
        <f>IF($A164="","",IFERROR(INDEX('Pozisyon Envanteri'!$L$6:$L$105,MATCH($A164,'Pozisyon Envanteri'!$A$6:$A$105,0)),""))</f>
        <v/>
      </c>
      <c r="H164" s="108" t="str">
        <f>IF($A164="","",IFERROR(INDEX('Pozisyon Envanteri'!$M$6:$M$105,MATCH($A164,'Pozisyon Envanteri'!$A$6:$A$105,0)),""))</f>
        <v/>
      </c>
      <c r="I164" s="108" t="str">
        <f>IF($A164="","",'Görev ve İş Yükü'!B164)</f>
        <v/>
      </c>
      <c r="J164" s="108" t="str">
        <f>IF($A164="","",'Görev ve İş Yükü'!C164)</f>
        <v/>
      </c>
      <c r="K164" s="108" t="str">
        <f>IF($A164="","",'Görev ve İş Yükü'!F164)</f>
        <v/>
      </c>
      <c r="L164" s="102" t="str">
        <f>IF($A164="","",'Görev ve İş Yükü'!I164)</f>
        <v/>
      </c>
      <c r="M164" s="108" t="str">
        <f>IF($A164="","",'Görev ve İş Yükü'!W164)</f>
        <v/>
      </c>
      <c r="N164" s="101" t="str">
        <f>IF($A164="","",'Görev ve İş Yükü'!Z164)</f>
        <v/>
      </c>
      <c r="O164" s="101" t="str">
        <f>IF($A164="","",'Görev ve İş Yükü'!AA164)</f>
        <v/>
      </c>
      <c r="P164" s="102" t="str">
        <f>IF($A164="","",'Görev ve İş Yükü'!AB164)</f>
        <v/>
      </c>
      <c r="Q164" s="103" t="str">
        <f>IF($A164="","",'Görev ve İş Yükü'!AC164)</f>
        <v/>
      </c>
      <c r="R164" s="108" t="str">
        <f>IF($A164="","",'Görev ve İş Yükü'!N164)</f>
        <v/>
      </c>
      <c r="S164" s="108" t="str">
        <f>IF($A164="","",'Görev ve İş Yükü'!R164)</f>
        <v/>
      </c>
      <c r="T164" s="108" t="str">
        <f>IF($A164="","",'Görev ve İş Yükü'!S164)</f>
        <v/>
      </c>
      <c r="U164" s="123" t="str">
        <f>IF($A164="","",IFERROR(INDEX('İş Değerleme &amp; Kademe'!$N$6:$N$105,MATCH($A164,'İş Değerleme &amp; Kademe'!$A$6:$A$105,0)),""))</f>
        <v/>
      </c>
      <c r="V164" s="108" t="str">
        <f>IF($A164="","",IFERROR(INDEX('İş Değerleme &amp; Kademe'!$O$6:$O$105,MATCH($A164,'İş Değerleme &amp; Kademe'!$A$6:$A$105,0)),""))</f>
        <v/>
      </c>
      <c r="W164" s="123" t="str">
        <f>IF($A164="","",IFERROR(INDEX('Yetenek &amp; Kariyer'!$O$6:$O$105,MATCH($A164,'Yetenek &amp; Kariyer'!$A$6:$A$105,0)),""))</f>
        <v/>
      </c>
      <c r="X164" s="108" t="str">
        <f>IF($A164="","",IFERROR(INDEX('Yetenek &amp; Kariyer'!$P$6:$P$105,MATCH($A164,'Yetenek &amp; Kariyer'!$A$6:$A$105,0)),""))</f>
        <v/>
      </c>
      <c r="Y164" s="108" t="str">
        <f>IF($A164="","",IFERROR(INDEX('Pozisyon Envanteri'!$Q$6:$Q$105,MATCH($A164,'Pozisyon Envanteri'!$A$6:$A$105,0)),""))</f>
        <v/>
      </c>
    </row>
    <row r="165" spans="1:25" x14ac:dyDescent="0.25">
      <c r="A165" s="108" t="str">
        <f>IF('Görev ve İş Yükü'!A165="","",'Görev ve İş Yükü'!A165)</f>
        <v/>
      </c>
      <c r="B165" s="108" t="str">
        <f>IF($A165="","",IFERROR(INDEX('Pozisyon Envanteri'!$B$6:$B$105,MATCH($A165,'Pozisyon Envanteri'!$A$6:$A$105,0)),""))</f>
        <v/>
      </c>
      <c r="C165" s="108" t="str">
        <f>IF($A165="","",IFERROR(INDEX('Pozisyon Envanteri'!$C$6:$C$105,MATCH($A165,'Pozisyon Envanteri'!$A$6:$A$105,0)),""))</f>
        <v/>
      </c>
      <c r="D165" s="108" t="str">
        <f>IF($A165="","",IFERROR(INDEX('Pozisyon Envanteri'!$D$6:$D$105,MATCH($A165,'Pozisyon Envanteri'!$A$6:$A$105,0)),""))</f>
        <v/>
      </c>
      <c r="E165" s="108" t="str">
        <f>IF($A165="","",IFERROR(INDEX('Pozisyon Envanteri'!$E$6:$E$105,MATCH($A165,'Pozisyon Envanteri'!$A$6:$A$105,0)),""))</f>
        <v/>
      </c>
      <c r="F165" s="108" t="str">
        <f>IF($A165="","",IFERROR(INDEX('Pozisyon Envanteri'!$F$6:$F$105,MATCH($A165,'Pozisyon Envanteri'!$A$6:$A$105,0)),""))</f>
        <v/>
      </c>
      <c r="G165" s="108" t="str">
        <f>IF($A165="","",IFERROR(INDEX('Pozisyon Envanteri'!$L$6:$L$105,MATCH($A165,'Pozisyon Envanteri'!$A$6:$A$105,0)),""))</f>
        <v/>
      </c>
      <c r="H165" s="108" t="str">
        <f>IF($A165="","",IFERROR(INDEX('Pozisyon Envanteri'!$M$6:$M$105,MATCH($A165,'Pozisyon Envanteri'!$A$6:$A$105,0)),""))</f>
        <v/>
      </c>
      <c r="I165" s="108" t="str">
        <f>IF($A165="","",'Görev ve İş Yükü'!B165)</f>
        <v/>
      </c>
      <c r="J165" s="108" t="str">
        <f>IF($A165="","",'Görev ve İş Yükü'!C165)</f>
        <v/>
      </c>
      <c r="K165" s="108" t="str">
        <f>IF($A165="","",'Görev ve İş Yükü'!F165)</f>
        <v/>
      </c>
      <c r="L165" s="102" t="str">
        <f>IF($A165="","",'Görev ve İş Yükü'!I165)</f>
        <v/>
      </c>
      <c r="M165" s="108" t="str">
        <f>IF($A165="","",'Görev ve İş Yükü'!W165)</f>
        <v/>
      </c>
      <c r="N165" s="101" t="str">
        <f>IF($A165="","",'Görev ve İş Yükü'!Z165)</f>
        <v/>
      </c>
      <c r="O165" s="101" t="str">
        <f>IF($A165="","",'Görev ve İş Yükü'!AA165)</f>
        <v/>
      </c>
      <c r="P165" s="102" t="str">
        <f>IF($A165="","",'Görev ve İş Yükü'!AB165)</f>
        <v/>
      </c>
      <c r="Q165" s="103" t="str">
        <f>IF($A165="","",'Görev ve İş Yükü'!AC165)</f>
        <v/>
      </c>
      <c r="R165" s="108" t="str">
        <f>IF($A165="","",'Görev ve İş Yükü'!N165)</f>
        <v/>
      </c>
      <c r="S165" s="108" t="str">
        <f>IF($A165="","",'Görev ve İş Yükü'!R165)</f>
        <v/>
      </c>
      <c r="T165" s="108" t="str">
        <f>IF($A165="","",'Görev ve İş Yükü'!S165)</f>
        <v/>
      </c>
      <c r="U165" s="123" t="str">
        <f>IF($A165="","",IFERROR(INDEX('İş Değerleme &amp; Kademe'!$N$6:$N$105,MATCH($A165,'İş Değerleme &amp; Kademe'!$A$6:$A$105,0)),""))</f>
        <v/>
      </c>
      <c r="V165" s="108" t="str">
        <f>IF($A165="","",IFERROR(INDEX('İş Değerleme &amp; Kademe'!$O$6:$O$105,MATCH($A165,'İş Değerleme &amp; Kademe'!$A$6:$A$105,0)),""))</f>
        <v/>
      </c>
      <c r="W165" s="123" t="str">
        <f>IF($A165="","",IFERROR(INDEX('Yetenek &amp; Kariyer'!$O$6:$O$105,MATCH($A165,'Yetenek &amp; Kariyer'!$A$6:$A$105,0)),""))</f>
        <v/>
      </c>
      <c r="X165" s="108" t="str">
        <f>IF($A165="","",IFERROR(INDEX('Yetenek &amp; Kariyer'!$P$6:$P$105,MATCH($A165,'Yetenek &amp; Kariyer'!$A$6:$A$105,0)),""))</f>
        <v/>
      </c>
      <c r="Y165" s="108" t="str">
        <f>IF($A165="","",IFERROR(INDEX('Pozisyon Envanteri'!$Q$6:$Q$105,MATCH($A165,'Pozisyon Envanteri'!$A$6:$A$105,0)),""))</f>
        <v/>
      </c>
    </row>
    <row r="166" spans="1:25" x14ac:dyDescent="0.25">
      <c r="A166" s="108" t="str">
        <f>IF('Görev ve İş Yükü'!A166="","",'Görev ve İş Yükü'!A166)</f>
        <v/>
      </c>
      <c r="B166" s="108" t="str">
        <f>IF($A166="","",IFERROR(INDEX('Pozisyon Envanteri'!$B$6:$B$105,MATCH($A166,'Pozisyon Envanteri'!$A$6:$A$105,0)),""))</f>
        <v/>
      </c>
      <c r="C166" s="108" t="str">
        <f>IF($A166="","",IFERROR(INDEX('Pozisyon Envanteri'!$C$6:$C$105,MATCH($A166,'Pozisyon Envanteri'!$A$6:$A$105,0)),""))</f>
        <v/>
      </c>
      <c r="D166" s="108" t="str">
        <f>IF($A166="","",IFERROR(INDEX('Pozisyon Envanteri'!$D$6:$D$105,MATCH($A166,'Pozisyon Envanteri'!$A$6:$A$105,0)),""))</f>
        <v/>
      </c>
      <c r="E166" s="108" t="str">
        <f>IF($A166="","",IFERROR(INDEX('Pozisyon Envanteri'!$E$6:$E$105,MATCH($A166,'Pozisyon Envanteri'!$A$6:$A$105,0)),""))</f>
        <v/>
      </c>
      <c r="F166" s="108" t="str">
        <f>IF($A166="","",IFERROR(INDEX('Pozisyon Envanteri'!$F$6:$F$105,MATCH($A166,'Pozisyon Envanteri'!$A$6:$A$105,0)),""))</f>
        <v/>
      </c>
      <c r="G166" s="108" t="str">
        <f>IF($A166="","",IFERROR(INDEX('Pozisyon Envanteri'!$L$6:$L$105,MATCH($A166,'Pozisyon Envanteri'!$A$6:$A$105,0)),""))</f>
        <v/>
      </c>
      <c r="H166" s="108" t="str">
        <f>IF($A166="","",IFERROR(INDEX('Pozisyon Envanteri'!$M$6:$M$105,MATCH($A166,'Pozisyon Envanteri'!$A$6:$A$105,0)),""))</f>
        <v/>
      </c>
      <c r="I166" s="108" t="str">
        <f>IF($A166="","",'Görev ve İş Yükü'!B166)</f>
        <v/>
      </c>
      <c r="J166" s="108" t="str">
        <f>IF($A166="","",'Görev ve İş Yükü'!C166)</f>
        <v/>
      </c>
      <c r="K166" s="108" t="str">
        <f>IF($A166="","",'Görev ve İş Yükü'!F166)</f>
        <v/>
      </c>
      <c r="L166" s="102" t="str">
        <f>IF($A166="","",'Görev ve İş Yükü'!I166)</f>
        <v/>
      </c>
      <c r="M166" s="108" t="str">
        <f>IF($A166="","",'Görev ve İş Yükü'!W166)</f>
        <v/>
      </c>
      <c r="N166" s="101" t="str">
        <f>IF($A166="","",'Görev ve İş Yükü'!Z166)</f>
        <v/>
      </c>
      <c r="O166" s="101" t="str">
        <f>IF($A166="","",'Görev ve İş Yükü'!AA166)</f>
        <v/>
      </c>
      <c r="P166" s="102" t="str">
        <f>IF($A166="","",'Görev ve İş Yükü'!AB166)</f>
        <v/>
      </c>
      <c r="Q166" s="103" t="str">
        <f>IF($A166="","",'Görev ve İş Yükü'!AC166)</f>
        <v/>
      </c>
      <c r="R166" s="108" t="str">
        <f>IF($A166="","",'Görev ve İş Yükü'!N166)</f>
        <v/>
      </c>
      <c r="S166" s="108" t="str">
        <f>IF($A166="","",'Görev ve İş Yükü'!R166)</f>
        <v/>
      </c>
      <c r="T166" s="108" t="str">
        <f>IF($A166="","",'Görev ve İş Yükü'!S166)</f>
        <v/>
      </c>
      <c r="U166" s="123" t="str">
        <f>IF($A166="","",IFERROR(INDEX('İş Değerleme &amp; Kademe'!$N$6:$N$105,MATCH($A166,'İş Değerleme &amp; Kademe'!$A$6:$A$105,0)),""))</f>
        <v/>
      </c>
      <c r="V166" s="108" t="str">
        <f>IF($A166="","",IFERROR(INDEX('İş Değerleme &amp; Kademe'!$O$6:$O$105,MATCH($A166,'İş Değerleme &amp; Kademe'!$A$6:$A$105,0)),""))</f>
        <v/>
      </c>
      <c r="W166" s="123" t="str">
        <f>IF($A166="","",IFERROR(INDEX('Yetenek &amp; Kariyer'!$O$6:$O$105,MATCH($A166,'Yetenek &amp; Kariyer'!$A$6:$A$105,0)),""))</f>
        <v/>
      </c>
      <c r="X166" s="108" t="str">
        <f>IF($A166="","",IFERROR(INDEX('Yetenek &amp; Kariyer'!$P$6:$P$105,MATCH($A166,'Yetenek &amp; Kariyer'!$A$6:$A$105,0)),""))</f>
        <v/>
      </c>
      <c r="Y166" s="108" t="str">
        <f>IF($A166="","",IFERROR(INDEX('Pozisyon Envanteri'!$Q$6:$Q$105,MATCH($A166,'Pozisyon Envanteri'!$A$6:$A$105,0)),""))</f>
        <v/>
      </c>
    </row>
    <row r="167" spans="1:25" x14ac:dyDescent="0.25">
      <c r="A167" s="108" t="str">
        <f>IF('Görev ve İş Yükü'!A167="","",'Görev ve İş Yükü'!A167)</f>
        <v/>
      </c>
      <c r="B167" s="108" t="str">
        <f>IF($A167="","",IFERROR(INDEX('Pozisyon Envanteri'!$B$6:$B$105,MATCH($A167,'Pozisyon Envanteri'!$A$6:$A$105,0)),""))</f>
        <v/>
      </c>
      <c r="C167" s="108" t="str">
        <f>IF($A167="","",IFERROR(INDEX('Pozisyon Envanteri'!$C$6:$C$105,MATCH($A167,'Pozisyon Envanteri'!$A$6:$A$105,0)),""))</f>
        <v/>
      </c>
      <c r="D167" s="108" t="str">
        <f>IF($A167="","",IFERROR(INDEX('Pozisyon Envanteri'!$D$6:$D$105,MATCH($A167,'Pozisyon Envanteri'!$A$6:$A$105,0)),""))</f>
        <v/>
      </c>
      <c r="E167" s="108" t="str">
        <f>IF($A167="","",IFERROR(INDEX('Pozisyon Envanteri'!$E$6:$E$105,MATCH($A167,'Pozisyon Envanteri'!$A$6:$A$105,0)),""))</f>
        <v/>
      </c>
      <c r="F167" s="108" t="str">
        <f>IF($A167="","",IFERROR(INDEX('Pozisyon Envanteri'!$F$6:$F$105,MATCH($A167,'Pozisyon Envanteri'!$A$6:$A$105,0)),""))</f>
        <v/>
      </c>
      <c r="G167" s="108" t="str">
        <f>IF($A167="","",IFERROR(INDEX('Pozisyon Envanteri'!$L$6:$L$105,MATCH($A167,'Pozisyon Envanteri'!$A$6:$A$105,0)),""))</f>
        <v/>
      </c>
      <c r="H167" s="108" t="str">
        <f>IF($A167="","",IFERROR(INDEX('Pozisyon Envanteri'!$M$6:$M$105,MATCH($A167,'Pozisyon Envanteri'!$A$6:$A$105,0)),""))</f>
        <v/>
      </c>
      <c r="I167" s="108" t="str">
        <f>IF($A167="","",'Görev ve İş Yükü'!B167)</f>
        <v/>
      </c>
      <c r="J167" s="108" t="str">
        <f>IF($A167="","",'Görev ve İş Yükü'!C167)</f>
        <v/>
      </c>
      <c r="K167" s="108" t="str">
        <f>IF($A167="","",'Görev ve İş Yükü'!F167)</f>
        <v/>
      </c>
      <c r="L167" s="102" t="str">
        <f>IF($A167="","",'Görev ve İş Yükü'!I167)</f>
        <v/>
      </c>
      <c r="M167" s="108" t="str">
        <f>IF($A167="","",'Görev ve İş Yükü'!W167)</f>
        <v/>
      </c>
      <c r="N167" s="101" t="str">
        <f>IF($A167="","",'Görev ve İş Yükü'!Z167)</f>
        <v/>
      </c>
      <c r="O167" s="101" t="str">
        <f>IF($A167="","",'Görev ve İş Yükü'!AA167)</f>
        <v/>
      </c>
      <c r="P167" s="102" t="str">
        <f>IF($A167="","",'Görev ve İş Yükü'!AB167)</f>
        <v/>
      </c>
      <c r="Q167" s="103" t="str">
        <f>IF($A167="","",'Görev ve İş Yükü'!AC167)</f>
        <v/>
      </c>
      <c r="R167" s="108" t="str">
        <f>IF($A167="","",'Görev ve İş Yükü'!N167)</f>
        <v/>
      </c>
      <c r="S167" s="108" t="str">
        <f>IF($A167="","",'Görev ve İş Yükü'!R167)</f>
        <v/>
      </c>
      <c r="T167" s="108" t="str">
        <f>IF($A167="","",'Görev ve İş Yükü'!S167)</f>
        <v/>
      </c>
      <c r="U167" s="123" t="str">
        <f>IF($A167="","",IFERROR(INDEX('İş Değerleme &amp; Kademe'!$N$6:$N$105,MATCH($A167,'İş Değerleme &amp; Kademe'!$A$6:$A$105,0)),""))</f>
        <v/>
      </c>
      <c r="V167" s="108" t="str">
        <f>IF($A167="","",IFERROR(INDEX('İş Değerleme &amp; Kademe'!$O$6:$O$105,MATCH($A167,'İş Değerleme &amp; Kademe'!$A$6:$A$105,0)),""))</f>
        <v/>
      </c>
      <c r="W167" s="123" t="str">
        <f>IF($A167="","",IFERROR(INDEX('Yetenek &amp; Kariyer'!$O$6:$O$105,MATCH($A167,'Yetenek &amp; Kariyer'!$A$6:$A$105,0)),""))</f>
        <v/>
      </c>
      <c r="X167" s="108" t="str">
        <f>IF($A167="","",IFERROR(INDEX('Yetenek &amp; Kariyer'!$P$6:$P$105,MATCH($A167,'Yetenek &amp; Kariyer'!$A$6:$A$105,0)),""))</f>
        <v/>
      </c>
      <c r="Y167" s="108" t="str">
        <f>IF($A167="","",IFERROR(INDEX('Pozisyon Envanteri'!$Q$6:$Q$105,MATCH($A167,'Pozisyon Envanteri'!$A$6:$A$105,0)),""))</f>
        <v/>
      </c>
    </row>
    <row r="168" spans="1:25" x14ac:dyDescent="0.25">
      <c r="A168" s="108" t="str">
        <f>IF('Görev ve İş Yükü'!A168="","",'Görev ve İş Yükü'!A168)</f>
        <v/>
      </c>
      <c r="B168" s="108" t="str">
        <f>IF($A168="","",IFERROR(INDEX('Pozisyon Envanteri'!$B$6:$B$105,MATCH($A168,'Pozisyon Envanteri'!$A$6:$A$105,0)),""))</f>
        <v/>
      </c>
      <c r="C168" s="108" t="str">
        <f>IF($A168="","",IFERROR(INDEX('Pozisyon Envanteri'!$C$6:$C$105,MATCH($A168,'Pozisyon Envanteri'!$A$6:$A$105,0)),""))</f>
        <v/>
      </c>
      <c r="D168" s="108" t="str">
        <f>IF($A168="","",IFERROR(INDEX('Pozisyon Envanteri'!$D$6:$D$105,MATCH($A168,'Pozisyon Envanteri'!$A$6:$A$105,0)),""))</f>
        <v/>
      </c>
      <c r="E168" s="108" t="str">
        <f>IF($A168="","",IFERROR(INDEX('Pozisyon Envanteri'!$E$6:$E$105,MATCH($A168,'Pozisyon Envanteri'!$A$6:$A$105,0)),""))</f>
        <v/>
      </c>
      <c r="F168" s="108" t="str">
        <f>IF($A168="","",IFERROR(INDEX('Pozisyon Envanteri'!$F$6:$F$105,MATCH($A168,'Pozisyon Envanteri'!$A$6:$A$105,0)),""))</f>
        <v/>
      </c>
      <c r="G168" s="108" t="str">
        <f>IF($A168="","",IFERROR(INDEX('Pozisyon Envanteri'!$L$6:$L$105,MATCH($A168,'Pozisyon Envanteri'!$A$6:$A$105,0)),""))</f>
        <v/>
      </c>
      <c r="H168" s="108" t="str">
        <f>IF($A168="","",IFERROR(INDEX('Pozisyon Envanteri'!$M$6:$M$105,MATCH($A168,'Pozisyon Envanteri'!$A$6:$A$105,0)),""))</f>
        <v/>
      </c>
      <c r="I168" s="108" t="str">
        <f>IF($A168="","",'Görev ve İş Yükü'!B168)</f>
        <v/>
      </c>
      <c r="J168" s="108" t="str">
        <f>IF($A168="","",'Görev ve İş Yükü'!C168)</f>
        <v/>
      </c>
      <c r="K168" s="108" t="str">
        <f>IF($A168="","",'Görev ve İş Yükü'!F168)</f>
        <v/>
      </c>
      <c r="L168" s="102" t="str">
        <f>IF($A168="","",'Görev ve İş Yükü'!I168)</f>
        <v/>
      </c>
      <c r="M168" s="108" t="str">
        <f>IF($A168="","",'Görev ve İş Yükü'!W168)</f>
        <v/>
      </c>
      <c r="N168" s="101" t="str">
        <f>IF($A168="","",'Görev ve İş Yükü'!Z168)</f>
        <v/>
      </c>
      <c r="O168" s="101" t="str">
        <f>IF($A168="","",'Görev ve İş Yükü'!AA168)</f>
        <v/>
      </c>
      <c r="P168" s="102" t="str">
        <f>IF($A168="","",'Görev ve İş Yükü'!AB168)</f>
        <v/>
      </c>
      <c r="Q168" s="103" t="str">
        <f>IF($A168="","",'Görev ve İş Yükü'!AC168)</f>
        <v/>
      </c>
      <c r="R168" s="108" t="str">
        <f>IF($A168="","",'Görev ve İş Yükü'!N168)</f>
        <v/>
      </c>
      <c r="S168" s="108" t="str">
        <f>IF($A168="","",'Görev ve İş Yükü'!R168)</f>
        <v/>
      </c>
      <c r="T168" s="108" t="str">
        <f>IF($A168="","",'Görev ve İş Yükü'!S168)</f>
        <v/>
      </c>
      <c r="U168" s="123" t="str">
        <f>IF($A168="","",IFERROR(INDEX('İş Değerleme &amp; Kademe'!$N$6:$N$105,MATCH($A168,'İş Değerleme &amp; Kademe'!$A$6:$A$105,0)),""))</f>
        <v/>
      </c>
      <c r="V168" s="108" t="str">
        <f>IF($A168="","",IFERROR(INDEX('İş Değerleme &amp; Kademe'!$O$6:$O$105,MATCH($A168,'İş Değerleme &amp; Kademe'!$A$6:$A$105,0)),""))</f>
        <v/>
      </c>
      <c r="W168" s="123" t="str">
        <f>IF($A168="","",IFERROR(INDEX('Yetenek &amp; Kariyer'!$O$6:$O$105,MATCH($A168,'Yetenek &amp; Kariyer'!$A$6:$A$105,0)),""))</f>
        <v/>
      </c>
      <c r="X168" s="108" t="str">
        <f>IF($A168="","",IFERROR(INDEX('Yetenek &amp; Kariyer'!$P$6:$P$105,MATCH($A168,'Yetenek &amp; Kariyer'!$A$6:$A$105,0)),""))</f>
        <v/>
      </c>
      <c r="Y168" s="108" t="str">
        <f>IF($A168="","",IFERROR(INDEX('Pozisyon Envanteri'!$Q$6:$Q$105,MATCH($A168,'Pozisyon Envanteri'!$A$6:$A$105,0)),""))</f>
        <v/>
      </c>
    </row>
    <row r="169" spans="1:25" x14ac:dyDescent="0.25">
      <c r="A169" s="108" t="str">
        <f>IF('Görev ve İş Yükü'!A169="","",'Görev ve İş Yükü'!A169)</f>
        <v/>
      </c>
      <c r="B169" s="108" t="str">
        <f>IF($A169="","",IFERROR(INDEX('Pozisyon Envanteri'!$B$6:$B$105,MATCH($A169,'Pozisyon Envanteri'!$A$6:$A$105,0)),""))</f>
        <v/>
      </c>
      <c r="C169" s="108" t="str">
        <f>IF($A169="","",IFERROR(INDEX('Pozisyon Envanteri'!$C$6:$C$105,MATCH($A169,'Pozisyon Envanteri'!$A$6:$A$105,0)),""))</f>
        <v/>
      </c>
      <c r="D169" s="108" t="str">
        <f>IF($A169="","",IFERROR(INDEX('Pozisyon Envanteri'!$D$6:$D$105,MATCH($A169,'Pozisyon Envanteri'!$A$6:$A$105,0)),""))</f>
        <v/>
      </c>
      <c r="E169" s="108" t="str">
        <f>IF($A169="","",IFERROR(INDEX('Pozisyon Envanteri'!$E$6:$E$105,MATCH($A169,'Pozisyon Envanteri'!$A$6:$A$105,0)),""))</f>
        <v/>
      </c>
      <c r="F169" s="108" t="str">
        <f>IF($A169="","",IFERROR(INDEX('Pozisyon Envanteri'!$F$6:$F$105,MATCH($A169,'Pozisyon Envanteri'!$A$6:$A$105,0)),""))</f>
        <v/>
      </c>
      <c r="G169" s="108" t="str">
        <f>IF($A169="","",IFERROR(INDEX('Pozisyon Envanteri'!$L$6:$L$105,MATCH($A169,'Pozisyon Envanteri'!$A$6:$A$105,0)),""))</f>
        <v/>
      </c>
      <c r="H169" s="108" t="str">
        <f>IF($A169="","",IFERROR(INDEX('Pozisyon Envanteri'!$M$6:$M$105,MATCH($A169,'Pozisyon Envanteri'!$A$6:$A$105,0)),""))</f>
        <v/>
      </c>
      <c r="I169" s="108" t="str">
        <f>IF($A169="","",'Görev ve İş Yükü'!B169)</f>
        <v/>
      </c>
      <c r="J169" s="108" t="str">
        <f>IF($A169="","",'Görev ve İş Yükü'!C169)</f>
        <v/>
      </c>
      <c r="K169" s="108" t="str">
        <f>IF($A169="","",'Görev ve İş Yükü'!F169)</f>
        <v/>
      </c>
      <c r="L169" s="102" t="str">
        <f>IF($A169="","",'Görev ve İş Yükü'!I169)</f>
        <v/>
      </c>
      <c r="M169" s="108" t="str">
        <f>IF($A169="","",'Görev ve İş Yükü'!W169)</f>
        <v/>
      </c>
      <c r="N169" s="101" t="str">
        <f>IF($A169="","",'Görev ve İş Yükü'!Z169)</f>
        <v/>
      </c>
      <c r="O169" s="101" t="str">
        <f>IF($A169="","",'Görev ve İş Yükü'!AA169)</f>
        <v/>
      </c>
      <c r="P169" s="102" t="str">
        <f>IF($A169="","",'Görev ve İş Yükü'!AB169)</f>
        <v/>
      </c>
      <c r="Q169" s="103" t="str">
        <f>IF($A169="","",'Görev ve İş Yükü'!AC169)</f>
        <v/>
      </c>
      <c r="R169" s="108" t="str">
        <f>IF($A169="","",'Görev ve İş Yükü'!N169)</f>
        <v/>
      </c>
      <c r="S169" s="108" t="str">
        <f>IF($A169="","",'Görev ve İş Yükü'!R169)</f>
        <v/>
      </c>
      <c r="T169" s="108" t="str">
        <f>IF($A169="","",'Görev ve İş Yükü'!S169)</f>
        <v/>
      </c>
      <c r="U169" s="123" t="str">
        <f>IF($A169="","",IFERROR(INDEX('İş Değerleme &amp; Kademe'!$N$6:$N$105,MATCH($A169,'İş Değerleme &amp; Kademe'!$A$6:$A$105,0)),""))</f>
        <v/>
      </c>
      <c r="V169" s="108" t="str">
        <f>IF($A169="","",IFERROR(INDEX('İş Değerleme &amp; Kademe'!$O$6:$O$105,MATCH($A169,'İş Değerleme &amp; Kademe'!$A$6:$A$105,0)),""))</f>
        <v/>
      </c>
      <c r="W169" s="123" t="str">
        <f>IF($A169="","",IFERROR(INDEX('Yetenek &amp; Kariyer'!$O$6:$O$105,MATCH($A169,'Yetenek &amp; Kariyer'!$A$6:$A$105,0)),""))</f>
        <v/>
      </c>
      <c r="X169" s="108" t="str">
        <f>IF($A169="","",IFERROR(INDEX('Yetenek &amp; Kariyer'!$P$6:$P$105,MATCH($A169,'Yetenek &amp; Kariyer'!$A$6:$A$105,0)),""))</f>
        <v/>
      </c>
      <c r="Y169" s="108" t="str">
        <f>IF($A169="","",IFERROR(INDEX('Pozisyon Envanteri'!$Q$6:$Q$105,MATCH($A169,'Pozisyon Envanteri'!$A$6:$A$105,0)),""))</f>
        <v/>
      </c>
    </row>
    <row r="170" spans="1:25" x14ac:dyDescent="0.25">
      <c r="A170" s="108" t="str">
        <f>IF('Görev ve İş Yükü'!A170="","",'Görev ve İş Yükü'!A170)</f>
        <v/>
      </c>
      <c r="B170" s="108" t="str">
        <f>IF($A170="","",IFERROR(INDEX('Pozisyon Envanteri'!$B$6:$B$105,MATCH($A170,'Pozisyon Envanteri'!$A$6:$A$105,0)),""))</f>
        <v/>
      </c>
      <c r="C170" s="108" t="str">
        <f>IF($A170="","",IFERROR(INDEX('Pozisyon Envanteri'!$C$6:$C$105,MATCH($A170,'Pozisyon Envanteri'!$A$6:$A$105,0)),""))</f>
        <v/>
      </c>
      <c r="D170" s="108" t="str">
        <f>IF($A170="","",IFERROR(INDEX('Pozisyon Envanteri'!$D$6:$D$105,MATCH($A170,'Pozisyon Envanteri'!$A$6:$A$105,0)),""))</f>
        <v/>
      </c>
      <c r="E170" s="108" t="str">
        <f>IF($A170="","",IFERROR(INDEX('Pozisyon Envanteri'!$E$6:$E$105,MATCH($A170,'Pozisyon Envanteri'!$A$6:$A$105,0)),""))</f>
        <v/>
      </c>
      <c r="F170" s="108" t="str">
        <f>IF($A170="","",IFERROR(INDEX('Pozisyon Envanteri'!$F$6:$F$105,MATCH($A170,'Pozisyon Envanteri'!$A$6:$A$105,0)),""))</f>
        <v/>
      </c>
      <c r="G170" s="108" t="str">
        <f>IF($A170="","",IFERROR(INDEX('Pozisyon Envanteri'!$L$6:$L$105,MATCH($A170,'Pozisyon Envanteri'!$A$6:$A$105,0)),""))</f>
        <v/>
      </c>
      <c r="H170" s="108" t="str">
        <f>IF($A170="","",IFERROR(INDEX('Pozisyon Envanteri'!$M$6:$M$105,MATCH($A170,'Pozisyon Envanteri'!$A$6:$A$105,0)),""))</f>
        <v/>
      </c>
      <c r="I170" s="108" t="str">
        <f>IF($A170="","",'Görev ve İş Yükü'!B170)</f>
        <v/>
      </c>
      <c r="J170" s="108" t="str">
        <f>IF($A170="","",'Görev ve İş Yükü'!C170)</f>
        <v/>
      </c>
      <c r="K170" s="108" t="str">
        <f>IF($A170="","",'Görev ve İş Yükü'!F170)</f>
        <v/>
      </c>
      <c r="L170" s="102" t="str">
        <f>IF($A170="","",'Görev ve İş Yükü'!I170)</f>
        <v/>
      </c>
      <c r="M170" s="108" t="str">
        <f>IF($A170="","",'Görev ve İş Yükü'!W170)</f>
        <v/>
      </c>
      <c r="N170" s="101" t="str">
        <f>IF($A170="","",'Görev ve İş Yükü'!Z170)</f>
        <v/>
      </c>
      <c r="O170" s="101" t="str">
        <f>IF($A170="","",'Görev ve İş Yükü'!AA170)</f>
        <v/>
      </c>
      <c r="P170" s="102" t="str">
        <f>IF($A170="","",'Görev ve İş Yükü'!AB170)</f>
        <v/>
      </c>
      <c r="Q170" s="103" t="str">
        <f>IF($A170="","",'Görev ve İş Yükü'!AC170)</f>
        <v/>
      </c>
      <c r="R170" s="108" t="str">
        <f>IF($A170="","",'Görev ve İş Yükü'!N170)</f>
        <v/>
      </c>
      <c r="S170" s="108" t="str">
        <f>IF($A170="","",'Görev ve İş Yükü'!R170)</f>
        <v/>
      </c>
      <c r="T170" s="108" t="str">
        <f>IF($A170="","",'Görev ve İş Yükü'!S170)</f>
        <v/>
      </c>
      <c r="U170" s="123" t="str">
        <f>IF($A170="","",IFERROR(INDEX('İş Değerleme &amp; Kademe'!$N$6:$N$105,MATCH($A170,'İş Değerleme &amp; Kademe'!$A$6:$A$105,0)),""))</f>
        <v/>
      </c>
      <c r="V170" s="108" t="str">
        <f>IF($A170="","",IFERROR(INDEX('İş Değerleme &amp; Kademe'!$O$6:$O$105,MATCH($A170,'İş Değerleme &amp; Kademe'!$A$6:$A$105,0)),""))</f>
        <v/>
      </c>
      <c r="W170" s="123" t="str">
        <f>IF($A170="","",IFERROR(INDEX('Yetenek &amp; Kariyer'!$O$6:$O$105,MATCH($A170,'Yetenek &amp; Kariyer'!$A$6:$A$105,0)),""))</f>
        <v/>
      </c>
      <c r="X170" s="108" t="str">
        <f>IF($A170="","",IFERROR(INDEX('Yetenek &amp; Kariyer'!$P$6:$P$105,MATCH($A170,'Yetenek &amp; Kariyer'!$A$6:$A$105,0)),""))</f>
        <v/>
      </c>
      <c r="Y170" s="108" t="str">
        <f>IF($A170="","",IFERROR(INDEX('Pozisyon Envanteri'!$Q$6:$Q$105,MATCH($A170,'Pozisyon Envanteri'!$A$6:$A$105,0)),""))</f>
        <v/>
      </c>
    </row>
    <row r="171" spans="1:25" x14ac:dyDescent="0.25">
      <c r="A171" s="108" t="str">
        <f>IF('Görev ve İş Yükü'!A171="","",'Görev ve İş Yükü'!A171)</f>
        <v/>
      </c>
      <c r="B171" s="108" t="str">
        <f>IF($A171="","",IFERROR(INDEX('Pozisyon Envanteri'!$B$6:$B$105,MATCH($A171,'Pozisyon Envanteri'!$A$6:$A$105,0)),""))</f>
        <v/>
      </c>
      <c r="C171" s="108" t="str">
        <f>IF($A171="","",IFERROR(INDEX('Pozisyon Envanteri'!$C$6:$C$105,MATCH($A171,'Pozisyon Envanteri'!$A$6:$A$105,0)),""))</f>
        <v/>
      </c>
      <c r="D171" s="108" t="str">
        <f>IF($A171="","",IFERROR(INDEX('Pozisyon Envanteri'!$D$6:$D$105,MATCH($A171,'Pozisyon Envanteri'!$A$6:$A$105,0)),""))</f>
        <v/>
      </c>
      <c r="E171" s="108" t="str">
        <f>IF($A171="","",IFERROR(INDEX('Pozisyon Envanteri'!$E$6:$E$105,MATCH($A171,'Pozisyon Envanteri'!$A$6:$A$105,0)),""))</f>
        <v/>
      </c>
      <c r="F171" s="108" t="str">
        <f>IF($A171="","",IFERROR(INDEX('Pozisyon Envanteri'!$F$6:$F$105,MATCH($A171,'Pozisyon Envanteri'!$A$6:$A$105,0)),""))</f>
        <v/>
      </c>
      <c r="G171" s="108" t="str">
        <f>IF($A171="","",IFERROR(INDEX('Pozisyon Envanteri'!$L$6:$L$105,MATCH($A171,'Pozisyon Envanteri'!$A$6:$A$105,0)),""))</f>
        <v/>
      </c>
      <c r="H171" s="108" t="str">
        <f>IF($A171="","",IFERROR(INDEX('Pozisyon Envanteri'!$M$6:$M$105,MATCH($A171,'Pozisyon Envanteri'!$A$6:$A$105,0)),""))</f>
        <v/>
      </c>
      <c r="I171" s="108" t="str">
        <f>IF($A171="","",'Görev ve İş Yükü'!B171)</f>
        <v/>
      </c>
      <c r="J171" s="108" t="str">
        <f>IF($A171="","",'Görev ve İş Yükü'!C171)</f>
        <v/>
      </c>
      <c r="K171" s="108" t="str">
        <f>IF($A171="","",'Görev ve İş Yükü'!F171)</f>
        <v/>
      </c>
      <c r="L171" s="102" t="str">
        <f>IF($A171="","",'Görev ve İş Yükü'!I171)</f>
        <v/>
      </c>
      <c r="M171" s="108" t="str">
        <f>IF($A171="","",'Görev ve İş Yükü'!W171)</f>
        <v/>
      </c>
      <c r="N171" s="101" t="str">
        <f>IF($A171="","",'Görev ve İş Yükü'!Z171)</f>
        <v/>
      </c>
      <c r="O171" s="101" t="str">
        <f>IF($A171="","",'Görev ve İş Yükü'!AA171)</f>
        <v/>
      </c>
      <c r="P171" s="102" t="str">
        <f>IF($A171="","",'Görev ve İş Yükü'!AB171)</f>
        <v/>
      </c>
      <c r="Q171" s="103" t="str">
        <f>IF($A171="","",'Görev ve İş Yükü'!AC171)</f>
        <v/>
      </c>
      <c r="R171" s="108" t="str">
        <f>IF($A171="","",'Görev ve İş Yükü'!N171)</f>
        <v/>
      </c>
      <c r="S171" s="108" t="str">
        <f>IF($A171="","",'Görev ve İş Yükü'!R171)</f>
        <v/>
      </c>
      <c r="T171" s="108" t="str">
        <f>IF($A171="","",'Görev ve İş Yükü'!S171)</f>
        <v/>
      </c>
      <c r="U171" s="123" t="str">
        <f>IF($A171="","",IFERROR(INDEX('İş Değerleme &amp; Kademe'!$N$6:$N$105,MATCH($A171,'İş Değerleme &amp; Kademe'!$A$6:$A$105,0)),""))</f>
        <v/>
      </c>
      <c r="V171" s="108" t="str">
        <f>IF($A171="","",IFERROR(INDEX('İş Değerleme &amp; Kademe'!$O$6:$O$105,MATCH($A171,'İş Değerleme &amp; Kademe'!$A$6:$A$105,0)),""))</f>
        <v/>
      </c>
      <c r="W171" s="123" t="str">
        <f>IF($A171="","",IFERROR(INDEX('Yetenek &amp; Kariyer'!$O$6:$O$105,MATCH($A171,'Yetenek &amp; Kariyer'!$A$6:$A$105,0)),""))</f>
        <v/>
      </c>
      <c r="X171" s="108" t="str">
        <f>IF($A171="","",IFERROR(INDEX('Yetenek &amp; Kariyer'!$P$6:$P$105,MATCH($A171,'Yetenek &amp; Kariyer'!$A$6:$A$105,0)),""))</f>
        <v/>
      </c>
      <c r="Y171" s="108" t="str">
        <f>IF($A171="","",IFERROR(INDEX('Pozisyon Envanteri'!$Q$6:$Q$105,MATCH($A171,'Pozisyon Envanteri'!$A$6:$A$105,0)),""))</f>
        <v/>
      </c>
    </row>
    <row r="172" spans="1:25" x14ac:dyDescent="0.25">
      <c r="A172" s="108" t="str">
        <f>IF('Görev ve İş Yükü'!A172="","",'Görev ve İş Yükü'!A172)</f>
        <v/>
      </c>
      <c r="B172" s="108" t="str">
        <f>IF($A172="","",IFERROR(INDEX('Pozisyon Envanteri'!$B$6:$B$105,MATCH($A172,'Pozisyon Envanteri'!$A$6:$A$105,0)),""))</f>
        <v/>
      </c>
      <c r="C172" s="108" t="str">
        <f>IF($A172="","",IFERROR(INDEX('Pozisyon Envanteri'!$C$6:$C$105,MATCH($A172,'Pozisyon Envanteri'!$A$6:$A$105,0)),""))</f>
        <v/>
      </c>
      <c r="D172" s="108" t="str">
        <f>IF($A172="","",IFERROR(INDEX('Pozisyon Envanteri'!$D$6:$D$105,MATCH($A172,'Pozisyon Envanteri'!$A$6:$A$105,0)),""))</f>
        <v/>
      </c>
      <c r="E172" s="108" t="str">
        <f>IF($A172="","",IFERROR(INDEX('Pozisyon Envanteri'!$E$6:$E$105,MATCH($A172,'Pozisyon Envanteri'!$A$6:$A$105,0)),""))</f>
        <v/>
      </c>
      <c r="F172" s="108" t="str">
        <f>IF($A172="","",IFERROR(INDEX('Pozisyon Envanteri'!$F$6:$F$105,MATCH($A172,'Pozisyon Envanteri'!$A$6:$A$105,0)),""))</f>
        <v/>
      </c>
      <c r="G172" s="108" t="str">
        <f>IF($A172="","",IFERROR(INDEX('Pozisyon Envanteri'!$L$6:$L$105,MATCH($A172,'Pozisyon Envanteri'!$A$6:$A$105,0)),""))</f>
        <v/>
      </c>
      <c r="H172" s="108" t="str">
        <f>IF($A172="","",IFERROR(INDEX('Pozisyon Envanteri'!$M$6:$M$105,MATCH($A172,'Pozisyon Envanteri'!$A$6:$A$105,0)),""))</f>
        <v/>
      </c>
      <c r="I172" s="108" t="str">
        <f>IF($A172="","",'Görev ve İş Yükü'!B172)</f>
        <v/>
      </c>
      <c r="J172" s="108" t="str">
        <f>IF($A172="","",'Görev ve İş Yükü'!C172)</f>
        <v/>
      </c>
      <c r="K172" s="108" t="str">
        <f>IF($A172="","",'Görev ve İş Yükü'!F172)</f>
        <v/>
      </c>
      <c r="L172" s="102" t="str">
        <f>IF($A172="","",'Görev ve İş Yükü'!I172)</f>
        <v/>
      </c>
      <c r="M172" s="108" t="str">
        <f>IF($A172="","",'Görev ve İş Yükü'!W172)</f>
        <v/>
      </c>
      <c r="N172" s="101" t="str">
        <f>IF($A172="","",'Görev ve İş Yükü'!Z172)</f>
        <v/>
      </c>
      <c r="O172" s="101" t="str">
        <f>IF($A172="","",'Görev ve İş Yükü'!AA172)</f>
        <v/>
      </c>
      <c r="P172" s="102" t="str">
        <f>IF($A172="","",'Görev ve İş Yükü'!AB172)</f>
        <v/>
      </c>
      <c r="Q172" s="103" t="str">
        <f>IF($A172="","",'Görev ve İş Yükü'!AC172)</f>
        <v/>
      </c>
      <c r="R172" s="108" t="str">
        <f>IF($A172="","",'Görev ve İş Yükü'!N172)</f>
        <v/>
      </c>
      <c r="S172" s="108" t="str">
        <f>IF($A172="","",'Görev ve İş Yükü'!R172)</f>
        <v/>
      </c>
      <c r="T172" s="108" t="str">
        <f>IF($A172="","",'Görev ve İş Yükü'!S172)</f>
        <v/>
      </c>
      <c r="U172" s="123" t="str">
        <f>IF($A172="","",IFERROR(INDEX('İş Değerleme &amp; Kademe'!$N$6:$N$105,MATCH($A172,'İş Değerleme &amp; Kademe'!$A$6:$A$105,0)),""))</f>
        <v/>
      </c>
      <c r="V172" s="108" t="str">
        <f>IF($A172="","",IFERROR(INDEX('İş Değerleme &amp; Kademe'!$O$6:$O$105,MATCH($A172,'İş Değerleme &amp; Kademe'!$A$6:$A$105,0)),""))</f>
        <v/>
      </c>
      <c r="W172" s="123" t="str">
        <f>IF($A172="","",IFERROR(INDEX('Yetenek &amp; Kariyer'!$O$6:$O$105,MATCH($A172,'Yetenek &amp; Kariyer'!$A$6:$A$105,0)),""))</f>
        <v/>
      </c>
      <c r="X172" s="108" t="str">
        <f>IF($A172="","",IFERROR(INDEX('Yetenek &amp; Kariyer'!$P$6:$P$105,MATCH($A172,'Yetenek &amp; Kariyer'!$A$6:$A$105,0)),""))</f>
        <v/>
      </c>
      <c r="Y172" s="108" t="str">
        <f>IF($A172="","",IFERROR(INDEX('Pozisyon Envanteri'!$Q$6:$Q$105,MATCH($A172,'Pozisyon Envanteri'!$A$6:$A$105,0)),""))</f>
        <v/>
      </c>
    </row>
    <row r="173" spans="1:25" x14ac:dyDescent="0.25">
      <c r="A173" s="108" t="str">
        <f>IF('Görev ve İş Yükü'!A173="","",'Görev ve İş Yükü'!A173)</f>
        <v/>
      </c>
      <c r="B173" s="108" t="str">
        <f>IF($A173="","",IFERROR(INDEX('Pozisyon Envanteri'!$B$6:$B$105,MATCH($A173,'Pozisyon Envanteri'!$A$6:$A$105,0)),""))</f>
        <v/>
      </c>
      <c r="C173" s="108" t="str">
        <f>IF($A173="","",IFERROR(INDEX('Pozisyon Envanteri'!$C$6:$C$105,MATCH($A173,'Pozisyon Envanteri'!$A$6:$A$105,0)),""))</f>
        <v/>
      </c>
      <c r="D173" s="108" t="str">
        <f>IF($A173="","",IFERROR(INDEX('Pozisyon Envanteri'!$D$6:$D$105,MATCH($A173,'Pozisyon Envanteri'!$A$6:$A$105,0)),""))</f>
        <v/>
      </c>
      <c r="E173" s="108" t="str">
        <f>IF($A173="","",IFERROR(INDEX('Pozisyon Envanteri'!$E$6:$E$105,MATCH($A173,'Pozisyon Envanteri'!$A$6:$A$105,0)),""))</f>
        <v/>
      </c>
      <c r="F173" s="108" t="str">
        <f>IF($A173="","",IFERROR(INDEX('Pozisyon Envanteri'!$F$6:$F$105,MATCH($A173,'Pozisyon Envanteri'!$A$6:$A$105,0)),""))</f>
        <v/>
      </c>
      <c r="G173" s="108" t="str">
        <f>IF($A173="","",IFERROR(INDEX('Pozisyon Envanteri'!$L$6:$L$105,MATCH($A173,'Pozisyon Envanteri'!$A$6:$A$105,0)),""))</f>
        <v/>
      </c>
      <c r="H173" s="108" t="str">
        <f>IF($A173="","",IFERROR(INDEX('Pozisyon Envanteri'!$M$6:$M$105,MATCH($A173,'Pozisyon Envanteri'!$A$6:$A$105,0)),""))</f>
        <v/>
      </c>
      <c r="I173" s="108" t="str">
        <f>IF($A173="","",'Görev ve İş Yükü'!B173)</f>
        <v/>
      </c>
      <c r="J173" s="108" t="str">
        <f>IF($A173="","",'Görev ve İş Yükü'!C173)</f>
        <v/>
      </c>
      <c r="K173" s="108" t="str">
        <f>IF($A173="","",'Görev ve İş Yükü'!F173)</f>
        <v/>
      </c>
      <c r="L173" s="102" t="str">
        <f>IF($A173="","",'Görev ve İş Yükü'!I173)</f>
        <v/>
      </c>
      <c r="M173" s="108" t="str">
        <f>IF($A173="","",'Görev ve İş Yükü'!W173)</f>
        <v/>
      </c>
      <c r="N173" s="101" t="str">
        <f>IF($A173="","",'Görev ve İş Yükü'!Z173)</f>
        <v/>
      </c>
      <c r="O173" s="101" t="str">
        <f>IF($A173="","",'Görev ve İş Yükü'!AA173)</f>
        <v/>
      </c>
      <c r="P173" s="102" t="str">
        <f>IF($A173="","",'Görev ve İş Yükü'!AB173)</f>
        <v/>
      </c>
      <c r="Q173" s="103" t="str">
        <f>IF($A173="","",'Görev ve İş Yükü'!AC173)</f>
        <v/>
      </c>
      <c r="R173" s="108" t="str">
        <f>IF($A173="","",'Görev ve İş Yükü'!N173)</f>
        <v/>
      </c>
      <c r="S173" s="108" t="str">
        <f>IF($A173="","",'Görev ve İş Yükü'!R173)</f>
        <v/>
      </c>
      <c r="T173" s="108" t="str">
        <f>IF($A173="","",'Görev ve İş Yükü'!S173)</f>
        <v/>
      </c>
      <c r="U173" s="123" t="str">
        <f>IF($A173="","",IFERROR(INDEX('İş Değerleme &amp; Kademe'!$N$6:$N$105,MATCH($A173,'İş Değerleme &amp; Kademe'!$A$6:$A$105,0)),""))</f>
        <v/>
      </c>
      <c r="V173" s="108" t="str">
        <f>IF($A173="","",IFERROR(INDEX('İş Değerleme &amp; Kademe'!$O$6:$O$105,MATCH($A173,'İş Değerleme &amp; Kademe'!$A$6:$A$105,0)),""))</f>
        <v/>
      </c>
      <c r="W173" s="123" t="str">
        <f>IF($A173="","",IFERROR(INDEX('Yetenek &amp; Kariyer'!$O$6:$O$105,MATCH($A173,'Yetenek &amp; Kariyer'!$A$6:$A$105,0)),""))</f>
        <v/>
      </c>
      <c r="X173" s="108" t="str">
        <f>IF($A173="","",IFERROR(INDEX('Yetenek &amp; Kariyer'!$P$6:$P$105,MATCH($A173,'Yetenek &amp; Kariyer'!$A$6:$A$105,0)),""))</f>
        <v/>
      </c>
      <c r="Y173" s="108" t="str">
        <f>IF($A173="","",IFERROR(INDEX('Pozisyon Envanteri'!$Q$6:$Q$105,MATCH($A173,'Pozisyon Envanteri'!$A$6:$A$105,0)),""))</f>
        <v/>
      </c>
    </row>
    <row r="174" spans="1:25" x14ac:dyDescent="0.25">
      <c r="A174" s="108" t="str">
        <f>IF('Görev ve İş Yükü'!A174="","",'Görev ve İş Yükü'!A174)</f>
        <v/>
      </c>
      <c r="B174" s="108" t="str">
        <f>IF($A174="","",IFERROR(INDEX('Pozisyon Envanteri'!$B$6:$B$105,MATCH($A174,'Pozisyon Envanteri'!$A$6:$A$105,0)),""))</f>
        <v/>
      </c>
      <c r="C174" s="108" t="str">
        <f>IF($A174="","",IFERROR(INDEX('Pozisyon Envanteri'!$C$6:$C$105,MATCH($A174,'Pozisyon Envanteri'!$A$6:$A$105,0)),""))</f>
        <v/>
      </c>
      <c r="D174" s="108" t="str">
        <f>IF($A174="","",IFERROR(INDEX('Pozisyon Envanteri'!$D$6:$D$105,MATCH($A174,'Pozisyon Envanteri'!$A$6:$A$105,0)),""))</f>
        <v/>
      </c>
      <c r="E174" s="108" t="str">
        <f>IF($A174="","",IFERROR(INDEX('Pozisyon Envanteri'!$E$6:$E$105,MATCH($A174,'Pozisyon Envanteri'!$A$6:$A$105,0)),""))</f>
        <v/>
      </c>
      <c r="F174" s="108" t="str">
        <f>IF($A174="","",IFERROR(INDEX('Pozisyon Envanteri'!$F$6:$F$105,MATCH($A174,'Pozisyon Envanteri'!$A$6:$A$105,0)),""))</f>
        <v/>
      </c>
      <c r="G174" s="108" t="str">
        <f>IF($A174="","",IFERROR(INDEX('Pozisyon Envanteri'!$L$6:$L$105,MATCH($A174,'Pozisyon Envanteri'!$A$6:$A$105,0)),""))</f>
        <v/>
      </c>
      <c r="H174" s="108" t="str">
        <f>IF($A174="","",IFERROR(INDEX('Pozisyon Envanteri'!$M$6:$M$105,MATCH($A174,'Pozisyon Envanteri'!$A$6:$A$105,0)),""))</f>
        <v/>
      </c>
      <c r="I174" s="108" t="str">
        <f>IF($A174="","",'Görev ve İş Yükü'!B174)</f>
        <v/>
      </c>
      <c r="J174" s="108" t="str">
        <f>IF($A174="","",'Görev ve İş Yükü'!C174)</f>
        <v/>
      </c>
      <c r="K174" s="108" t="str">
        <f>IF($A174="","",'Görev ve İş Yükü'!F174)</f>
        <v/>
      </c>
      <c r="L174" s="102" t="str">
        <f>IF($A174="","",'Görev ve İş Yükü'!I174)</f>
        <v/>
      </c>
      <c r="M174" s="108" t="str">
        <f>IF($A174="","",'Görev ve İş Yükü'!W174)</f>
        <v/>
      </c>
      <c r="N174" s="101" t="str">
        <f>IF($A174="","",'Görev ve İş Yükü'!Z174)</f>
        <v/>
      </c>
      <c r="O174" s="101" t="str">
        <f>IF($A174="","",'Görev ve İş Yükü'!AA174)</f>
        <v/>
      </c>
      <c r="P174" s="102" t="str">
        <f>IF($A174="","",'Görev ve İş Yükü'!AB174)</f>
        <v/>
      </c>
      <c r="Q174" s="103" t="str">
        <f>IF($A174="","",'Görev ve İş Yükü'!AC174)</f>
        <v/>
      </c>
      <c r="R174" s="108" t="str">
        <f>IF($A174="","",'Görev ve İş Yükü'!N174)</f>
        <v/>
      </c>
      <c r="S174" s="108" t="str">
        <f>IF($A174="","",'Görev ve İş Yükü'!R174)</f>
        <v/>
      </c>
      <c r="T174" s="108" t="str">
        <f>IF($A174="","",'Görev ve İş Yükü'!S174)</f>
        <v/>
      </c>
      <c r="U174" s="123" t="str">
        <f>IF($A174="","",IFERROR(INDEX('İş Değerleme &amp; Kademe'!$N$6:$N$105,MATCH($A174,'İş Değerleme &amp; Kademe'!$A$6:$A$105,0)),""))</f>
        <v/>
      </c>
      <c r="V174" s="108" t="str">
        <f>IF($A174="","",IFERROR(INDEX('İş Değerleme &amp; Kademe'!$O$6:$O$105,MATCH($A174,'İş Değerleme &amp; Kademe'!$A$6:$A$105,0)),""))</f>
        <v/>
      </c>
      <c r="W174" s="123" t="str">
        <f>IF($A174="","",IFERROR(INDEX('Yetenek &amp; Kariyer'!$O$6:$O$105,MATCH($A174,'Yetenek &amp; Kariyer'!$A$6:$A$105,0)),""))</f>
        <v/>
      </c>
      <c r="X174" s="108" t="str">
        <f>IF($A174="","",IFERROR(INDEX('Yetenek &amp; Kariyer'!$P$6:$P$105,MATCH($A174,'Yetenek &amp; Kariyer'!$A$6:$A$105,0)),""))</f>
        <v/>
      </c>
      <c r="Y174" s="108" t="str">
        <f>IF($A174="","",IFERROR(INDEX('Pozisyon Envanteri'!$Q$6:$Q$105,MATCH($A174,'Pozisyon Envanteri'!$A$6:$A$105,0)),""))</f>
        <v/>
      </c>
    </row>
    <row r="175" spans="1:25" x14ac:dyDescent="0.25">
      <c r="A175" s="108" t="str">
        <f>IF('Görev ve İş Yükü'!A175="","",'Görev ve İş Yükü'!A175)</f>
        <v/>
      </c>
      <c r="B175" s="108" t="str">
        <f>IF($A175="","",IFERROR(INDEX('Pozisyon Envanteri'!$B$6:$B$105,MATCH($A175,'Pozisyon Envanteri'!$A$6:$A$105,0)),""))</f>
        <v/>
      </c>
      <c r="C175" s="108" t="str">
        <f>IF($A175="","",IFERROR(INDEX('Pozisyon Envanteri'!$C$6:$C$105,MATCH($A175,'Pozisyon Envanteri'!$A$6:$A$105,0)),""))</f>
        <v/>
      </c>
      <c r="D175" s="108" t="str">
        <f>IF($A175="","",IFERROR(INDEX('Pozisyon Envanteri'!$D$6:$D$105,MATCH($A175,'Pozisyon Envanteri'!$A$6:$A$105,0)),""))</f>
        <v/>
      </c>
      <c r="E175" s="108" t="str">
        <f>IF($A175="","",IFERROR(INDEX('Pozisyon Envanteri'!$E$6:$E$105,MATCH($A175,'Pozisyon Envanteri'!$A$6:$A$105,0)),""))</f>
        <v/>
      </c>
      <c r="F175" s="108" t="str">
        <f>IF($A175="","",IFERROR(INDEX('Pozisyon Envanteri'!$F$6:$F$105,MATCH($A175,'Pozisyon Envanteri'!$A$6:$A$105,0)),""))</f>
        <v/>
      </c>
      <c r="G175" s="108" t="str">
        <f>IF($A175="","",IFERROR(INDEX('Pozisyon Envanteri'!$L$6:$L$105,MATCH($A175,'Pozisyon Envanteri'!$A$6:$A$105,0)),""))</f>
        <v/>
      </c>
      <c r="H175" s="108" t="str">
        <f>IF($A175="","",IFERROR(INDEX('Pozisyon Envanteri'!$M$6:$M$105,MATCH($A175,'Pozisyon Envanteri'!$A$6:$A$105,0)),""))</f>
        <v/>
      </c>
      <c r="I175" s="108" t="str">
        <f>IF($A175="","",'Görev ve İş Yükü'!B175)</f>
        <v/>
      </c>
      <c r="J175" s="108" t="str">
        <f>IF($A175="","",'Görev ve İş Yükü'!C175)</f>
        <v/>
      </c>
      <c r="K175" s="108" t="str">
        <f>IF($A175="","",'Görev ve İş Yükü'!F175)</f>
        <v/>
      </c>
      <c r="L175" s="102" t="str">
        <f>IF($A175="","",'Görev ve İş Yükü'!I175)</f>
        <v/>
      </c>
      <c r="M175" s="108" t="str">
        <f>IF($A175="","",'Görev ve İş Yükü'!W175)</f>
        <v/>
      </c>
      <c r="N175" s="101" t="str">
        <f>IF($A175="","",'Görev ve İş Yükü'!Z175)</f>
        <v/>
      </c>
      <c r="O175" s="101" t="str">
        <f>IF($A175="","",'Görev ve İş Yükü'!AA175)</f>
        <v/>
      </c>
      <c r="P175" s="102" t="str">
        <f>IF($A175="","",'Görev ve İş Yükü'!AB175)</f>
        <v/>
      </c>
      <c r="Q175" s="103" t="str">
        <f>IF($A175="","",'Görev ve İş Yükü'!AC175)</f>
        <v/>
      </c>
      <c r="R175" s="108" t="str">
        <f>IF($A175="","",'Görev ve İş Yükü'!N175)</f>
        <v/>
      </c>
      <c r="S175" s="108" t="str">
        <f>IF($A175="","",'Görev ve İş Yükü'!R175)</f>
        <v/>
      </c>
      <c r="T175" s="108" t="str">
        <f>IF($A175="","",'Görev ve İş Yükü'!S175)</f>
        <v/>
      </c>
      <c r="U175" s="123" t="str">
        <f>IF($A175="","",IFERROR(INDEX('İş Değerleme &amp; Kademe'!$N$6:$N$105,MATCH($A175,'İş Değerleme &amp; Kademe'!$A$6:$A$105,0)),""))</f>
        <v/>
      </c>
      <c r="V175" s="108" t="str">
        <f>IF($A175="","",IFERROR(INDEX('İş Değerleme &amp; Kademe'!$O$6:$O$105,MATCH($A175,'İş Değerleme &amp; Kademe'!$A$6:$A$105,0)),""))</f>
        <v/>
      </c>
      <c r="W175" s="123" t="str">
        <f>IF($A175="","",IFERROR(INDEX('Yetenek &amp; Kariyer'!$O$6:$O$105,MATCH($A175,'Yetenek &amp; Kariyer'!$A$6:$A$105,0)),""))</f>
        <v/>
      </c>
      <c r="X175" s="108" t="str">
        <f>IF($A175="","",IFERROR(INDEX('Yetenek &amp; Kariyer'!$P$6:$P$105,MATCH($A175,'Yetenek &amp; Kariyer'!$A$6:$A$105,0)),""))</f>
        <v/>
      </c>
      <c r="Y175" s="108" t="str">
        <f>IF($A175="","",IFERROR(INDEX('Pozisyon Envanteri'!$Q$6:$Q$105,MATCH($A175,'Pozisyon Envanteri'!$A$6:$A$105,0)),""))</f>
        <v/>
      </c>
    </row>
    <row r="176" spans="1:25" x14ac:dyDescent="0.25">
      <c r="A176" s="108" t="str">
        <f>IF('Görev ve İş Yükü'!A176="","",'Görev ve İş Yükü'!A176)</f>
        <v/>
      </c>
      <c r="B176" s="108" t="str">
        <f>IF($A176="","",IFERROR(INDEX('Pozisyon Envanteri'!$B$6:$B$105,MATCH($A176,'Pozisyon Envanteri'!$A$6:$A$105,0)),""))</f>
        <v/>
      </c>
      <c r="C176" s="108" t="str">
        <f>IF($A176="","",IFERROR(INDEX('Pozisyon Envanteri'!$C$6:$C$105,MATCH($A176,'Pozisyon Envanteri'!$A$6:$A$105,0)),""))</f>
        <v/>
      </c>
      <c r="D176" s="108" t="str">
        <f>IF($A176="","",IFERROR(INDEX('Pozisyon Envanteri'!$D$6:$D$105,MATCH($A176,'Pozisyon Envanteri'!$A$6:$A$105,0)),""))</f>
        <v/>
      </c>
      <c r="E176" s="108" t="str">
        <f>IF($A176="","",IFERROR(INDEX('Pozisyon Envanteri'!$E$6:$E$105,MATCH($A176,'Pozisyon Envanteri'!$A$6:$A$105,0)),""))</f>
        <v/>
      </c>
      <c r="F176" s="108" t="str">
        <f>IF($A176="","",IFERROR(INDEX('Pozisyon Envanteri'!$F$6:$F$105,MATCH($A176,'Pozisyon Envanteri'!$A$6:$A$105,0)),""))</f>
        <v/>
      </c>
      <c r="G176" s="108" t="str">
        <f>IF($A176="","",IFERROR(INDEX('Pozisyon Envanteri'!$L$6:$L$105,MATCH($A176,'Pozisyon Envanteri'!$A$6:$A$105,0)),""))</f>
        <v/>
      </c>
      <c r="H176" s="108" t="str">
        <f>IF($A176="","",IFERROR(INDEX('Pozisyon Envanteri'!$M$6:$M$105,MATCH($A176,'Pozisyon Envanteri'!$A$6:$A$105,0)),""))</f>
        <v/>
      </c>
      <c r="I176" s="108" t="str">
        <f>IF($A176="","",'Görev ve İş Yükü'!B176)</f>
        <v/>
      </c>
      <c r="J176" s="108" t="str">
        <f>IF($A176="","",'Görev ve İş Yükü'!C176)</f>
        <v/>
      </c>
      <c r="K176" s="108" t="str">
        <f>IF($A176="","",'Görev ve İş Yükü'!F176)</f>
        <v/>
      </c>
      <c r="L176" s="102" t="str">
        <f>IF($A176="","",'Görev ve İş Yükü'!I176)</f>
        <v/>
      </c>
      <c r="M176" s="108" t="str">
        <f>IF($A176="","",'Görev ve İş Yükü'!W176)</f>
        <v/>
      </c>
      <c r="N176" s="101" t="str">
        <f>IF($A176="","",'Görev ve İş Yükü'!Z176)</f>
        <v/>
      </c>
      <c r="O176" s="101" t="str">
        <f>IF($A176="","",'Görev ve İş Yükü'!AA176)</f>
        <v/>
      </c>
      <c r="P176" s="102" t="str">
        <f>IF($A176="","",'Görev ve İş Yükü'!AB176)</f>
        <v/>
      </c>
      <c r="Q176" s="103" t="str">
        <f>IF($A176="","",'Görev ve İş Yükü'!AC176)</f>
        <v/>
      </c>
      <c r="R176" s="108" t="str">
        <f>IF($A176="","",'Görev ve İş Yükü'!N176)</f>
        <v/>
      </c>
      <c r="S176" s="108" t="str">
        <f>IF($A176="","",'Görev ve İş Yükü'!R176)</f>
        <v/>
      </c>
      <c r="T176" s="108" t="str">
        <f>IF($A176="","",'Görev ve İş Yükü'!S176)</f>
        <v/>
      </c>
      <c r="U176" s="123" t="str">
        <f>IF($A176="","",IFERROR(INDEX('İş Değerleme &amp; Kademe'!$N$6:$N$105,MATCH($A176,'İş Değerleme &amp; Kademe'!$A$6:$A$105,0)),""))</f>
        <v/>
      </c>
      <c r="V176" s="108" t="str">
        <f>IF($A176="","",IFERROR(INDEX('İş Değerleme &amp; Kademe'!$O$6:$O$105,MATCH($A176,'İş Değerleme &amp; Kademe'!$A$6:$A$105,0)),""))</f>
        <v/>
      </c>
      <c r="W176" s="123" t="str">
        <f>IF($A176="","",IFERROR(INDEX('Yetenek &amp; Kariyer'!$O$6:$O$105,MATCH($A176,'Yetenek &amp; Kariyer'!$A$6:$A$105,0)),""))</f>
        <v/>
      </c>
      <c r="X176" s="108" t="str">
        <f>IF($A176="","",IFERROR(INDEX('Yetenek &amp; Kariyer'!$P$6:$P$105,MATCH($A176,'Yetenek &amp; Kariyer'!$A$6:$A$105,0)),""))</f>
        <v/>
      </c>
      <c r="Y176" s="108" t="str">
        <f>IF($A176="","",IFERROR(INDEX('Pozisyon Envanteri'!$Q$6:$Q$105,MATCH($A176,'Pozisyon Envanteri'!$A$6:$A$105,0)),""))</f>
        <v/>
      </c>
    </row>
    <row r="177" spans="1:25" x14ac:dyDescent="0.25">
      <c r="A177" s="108" t="str">
        <f>IF('Görev ve İş Yükü'!A177="","",'Görev ve İş Yükü'!A177)</f>
        <v/>
      </c>
      <c r="B177" s="108" t="str">
        <f>IF($A177="","",IFERROR(INDEX('Pozisyon Envanteri'!$B$6:$B$105,MATCH($A177,'Pozisyon Envanteri'!$A$6:$A$105,0)),""))</f>
        <v/>
      </c>
      <c r="C177" s="108" t="str">
        <f>IF($A177="","",IFERROR(INDEX('Pozisyon Envanteri'!$C$6:$C$105,MATCH($A177,'Pozisyon Envanteri'!$A$6:$A$105,0)),""))</f>
        <v/>
      </c>
      <c r="D177" s="108" t="str">
        <f>IF($A177="","",IFERROR(INDEX('Pozisyon Envanteri'!$D$6:$D$105,MATCH($A177,'Pozisyon Envanteri'!$A$6:$A$105,0)),""))</f>
        <v/>
      </c>
      <c r="E177" s="108" t="str">
        <f>IF($A177="","",IFERROR(INDEX('Pozisyon Envanteri'!$E$6:$E$105,MATCH($A177,'Pozisyon Envanteri'!$A$6:$A$105,0)),""))</f>
        <v/>
      </c>
      <c r="F177" s="108" t="str">
        <f>IF($A177="","",IFERROR(INDEX('Pozisyon Envanteri'!$F$6:$F$105,MATCH($A177,'Pozisyon Envanteri'!$A$6:$A$105,0)),""))</f>
        <v/>
      </c>
      <c r="G177" s="108" t="str">
        <f>IF($A177="","",IFERROR(INDEX('Pozisyon Envanteri'!$L$6:$L$105,MATCH($A177,'Pozisyon Envanteri'!$A$6:$A$105,0)),""))</f>
        <v/>
      </c>
      <c r="H177" s="108" t="str">
        <f>IF($A177="","",IFERROR(INDEX('Pozisyon Envanteri'!$M$6:$M$105,MATCH($A177,'Pozisyon Envanteri'!$A$6:$A$105,0)),""))</f>
        <v/>
      </c>
      <c r="I177" s="108" t="str">
        <f>IF($A177="","",'Görev ve İş Yükü'!B177)</f>
        <v/>
      </c>
      <c r="J177" s="108" t="str">
        <f>IF($A177="","",'Görev ve İş Yükü'!C177)</f>
        <v/>
      </c>
      <c r="K177" s="108" t="str">
        <f>IF($A177="","",'Görev ve İş Yükü'!F177)</f>
        <v/>
      </c>
      <c r="L177" s="102" t="str">
        <f>IF($A177="","",'Görev ve İş Yükü'!I177)</f>
        <v/>
      </c>
      <c r="M177" s="108" t="str">
        <f>IF($A177="","",'Görev ve İş Yükü'!W177)</f>
        <v/>
      </c>
      <c r="N177" s="101" t="str">
        <f>IF($A177="","",'Görev ve İş Yükü'!Z177)</f>
        <v/>
      </c>
      <c r="O177" s="101" t="str">
        <f>IF($A177="","",'Görev ve İş Yükü'!AA177)</f>
        <v/>
      </c>
      <c r="P177" s="102" t="str">
        <f>IF($A177="","",'Görev ve İş Yükü'!AB177)</f>
        <v/>
      </c>
      <c r="Q177" s="103" t="str">
        <f>IF($A177="","",'Görev ve İş Yükü'!AC177)</f>
        <v/>
      </c>
      <c r="R177" s="108" t="str">
        <f>IF($A177="","",'Görev ve İş Yükü'!N177)</f>
        <v/>
      </c>
      <c r="S177" s="108" t="str">
        <f>IF($A177="","",'Görev ve İş Yükü'!R177)</f>
        <v/>
      </c>
      <c r="T177" s="108" t="str">
        <f>IF($A177="","",'Görev ve İş Yükü'!S177)</f>
        <v/>
      </c>
      <c r="U177" s="123" t="str">
        <f>IF($A177="","",IFERROR(INDEX('İş Değerleme &amp; Kademe'!$N$6:$N$105,MATCH($A177,'İş Değerleme &amp; Kademe'!$A$6:$A$105,0)),""))</f>
        <v/>
      </c>
      <c r="V177" s="108" t="str">
        <f>IF($A177="","",IFERROR(INDEX('İş Değerleme &amp; Kademe'!$O$6:$O$105,MATCH($A177,'İş Değerleme &amp; Kademe'!$A$6:$A$105,0)),""))</f>
        <v/>
      </c>
      <c r="W177" s="123" t="str">
        <f>IF($A177="","",IFERROR(INDEX('Yetenek &amp; Kariyer'!$O$6:$O$105,MATCH($A177,'Yetenek &amp; Kariyer'!$A$6:$A$105,0)),""))</f>
        <v/>
      </c>
      <c r="X177" s="108" t="str">
        <f>IF($A177="","",IFERROR(INDEX('Yetenek &amp; Kariyer'!$P$6:$P$105,MATCH($A177,'Yetenek &amp; Kariyer'!$A$6:$A$105,0)),""))</f>
        <v/>
      </c>
      <c r="Y177" s="108" t="str">
        <f>IF($A177="","",IFERROR(INDEX('Pozisyon Envanteri'!$Q$6:$Q$105,MATCH($A177,'Pozisyon Envanteri'!$A$6:$A$105,0)),""))</f>
        <v/>
      </c>
    </row>
    <row r="178" spans="1:25" x14ac:dyDescent="0.25">
      <c r="A178" s="108" t="str">
        <f>IF('Görev ve İş Yükü'!A178="","",'Görev ve İş Yükü'!A178)</f>
        <v/>
      </c>
      <c r="B178" s="108" t="str">
        <f>IF($A178="","",IFERROR(INDEX('Pozisyon Envanteri'!$B$6:$B$105,MATCH($A178,'Pozisyon Envanteri'!$A$6:$A$105,0)),""))</f>
        <v/>
      </c>
      <c r="C178" s="108" t="str">
        <f>IF($A178="","",IFERROR(INDEX('Pozisyon Envanteri'!$C$6:$C$105,MATCH($A178,'Pozisyon Envanteri'!$A$6:$A$105,0)),""))</f>
        <v/>
      </c>
      <c r="D178" s="108" t="str">
        <f>IF($A178="","",IFERROR(INDEX('Pozisyon Envanteri'!$D$6:$D$105,MATCH($A178,'Pozisyon Envanteri'!$A$6:$A$105,0)),""))</f>
        <v/>
      </c>
      <c r="E178" s="108" t="str">
        <f>IF($A178="","",IFERROR(INDEX('Pozisyon Envanteri'!$E$6:$E$105,MATCH($A178,'Pozisyon Envanteri'!$A$6:$A$105,0)),""))</f>
        <v/>
      </c>
      <c r="F178" s="108" t="str">
        <f>IF($A178="","",IFERROR(INDEX('Pozisyon Envanteri'!$F$6:$F$105,MATCH($A178,'Pozisyon Envanteri'!$A$6:$A$105,0)),""))</f>
        <v/>
      </c>
      <c r="G178" s="108" t="str">
        <f>IF($A178="","",IFERROR(INDEX('Pozisyon Envanteri'!$L$6:$L$105,MATCH($A178,'Pozisyon Envanteri'!$A$6:$A$105,0)),""))</f>
        <v/>
      </c>
      <c r="H178" s="108" t="str">
        <f>IF($A178="","",IFERROR(INDEX('Pozisyon Envanteri'!$M$6:$M$105,MATCH($A178,'Pozisyon Envanteri'!$A$6:$A$105,0)),""))</f>
        <v/>
      </c>
      <c r="I178" s="108" t="str">
        <f>IF($A178="","",'Görev ve İş Yükü'!B178)</f>
        <v/>
      </c>
      <c r="J178" s="108" t="str">
        <f>IF($A178="","",'Görev ve İş Yükü'!C178)</f>
        <v/>
      </c>
      <c r="K178" s="108" t="str">
        <f>IF($A178="","",'Görev ve İş Yükü'!F178)</f>
        <v/>
      </c>
      <c r="L178" s="102" t="str">
        <f>IF($A178="","",'Görev ve İş Yükü'!I178)</f>
        <v/>
      </c>
      <c r="M178" s="108" t="str">
        <f>IF($A178="","",'Görev ve İş Yükü'!W178)</f>
        <v/>
      </c>
      <c r="N178" s="101" t="str">
        <f>IF($A178="","",'Görev ve İş Yükü'!Z178)</f>
        <v/>
      </c>
      <c r="O178" s="101" t="str">
        <f>IF($A178="","",'Görev ve İş Yükü'!AA178)</f>
        <v/>
      </c>
      <c r="P178" s="102" t="str">
        <f>IF($A178="","",'Görev ve İş Yükü'!AB178)</f>
        <v/>
      </c>
      <c r="Q178" s="103" t="str">
        <f>IF($A178="","",'Görev ve İş Yükü'!AC178)</f>
        <v/>
      </c>
      <c r="R178" s="108" t="str">
        <f>IF($A178="","",'Görev ve İş Yükü'!N178)</f>
        <v/>
      </c>
      <c r="S178" s="108" t="str">
        <f>IF($A178="","",'Görev ve İş Yükü'!R178)</f>
        <v/>
      </c>
      <c r="T178" s="108" t="str">
        <f>IF($A178="","",'Görev ve İş Yükü'!S178)</f>
        <v/>
      </c>
      <c r="U178" s="123" t="str">
        <f>IF($A178="","",IFERROR(INDEX('İş Değerleme &amp; Kademe'!$N$6:$N$105,MATCH($A178,'İş Değerleme &amp; Kademe'!$A$6:$A$105,0)),""))</f>
        <v/>
      </c>
      <c r="V178" s="108" t="str">
        <f>IF($A178="","",IFERROR(INDEX('İş Değerleme &amp; Kademe'!$O$6:$O$105,MATCH($A178,'İş Değerleme &amp; Kademe'!$A$6:$A$105,0)),""))</f>
        <v/>
      </c>
      <c r="W178" s="123" t="str">
        <f>IF($A178="","",IFERROR(INDEX('Yetenek &amp; Kariyer'!$O$6:$O$105,MATCH($A178,'Yetenek &amp; Kariyer'!$A$6:$A$105,0)),""))</f>
        <v/>
      </c>
      <c r="X178" s="108" t="str">
        <f>IF($A178="","",IFERROR(INDEX('Yetenek &amp; Kariyer'!$P$6:$P$105,MATCH($A178,'Yetenek &amp; Kariyer'!$A$6:$A$105,0)),""))</f>
        <v/>
      </c>
      <c r="Y178" s="108" t="str">
        <f>IF($A178="","",IFERROR(INDEX('Pozisyon Envanteri'!$Q$6:$Q$105,MATCH($A178,'Pozisyon Envanteri'!$A$6:$A$105,0)),""))</f>
        <v/>
      </c>
    </row>
    <row r="179" spans="1:25" x14ac:dyDescent="0.25">
      <c r="A179" s="108" t="str">
        <f>IF('Görev ve İş Yükü'!A179="","",'Görev ve İş Yükü'!A179)</f>
        <v/>
      </c>
      <c r="B179" s="108" t="str">
        <f>IF($A179="","",IFERROR(INDEX('Pozisyon Envanteri'!$B$6:$B$105,MATCH($A179,'Pozisyon Envanteri'!$A$6:$A$105,0)),""))</f>
        <v/>
      </c>
      <c r="C179" s="108" t="str">
        <f>IF($A179="","",IFERROR(INDEX('Pozisyon Envanteri'!$C$6:$C$105,MATCH($A179,'Pozisyon Envanteri'!$A$6:$A$105,0)),""))</f>
        <v/>
      </c>
      <c r="D179" s="108" t="str">
        <f>IF($A179="","",IFERROR(INDEX('Pozisyon Envanteri'!$D$6:$D$105,MATCH($A179,'Pozisyon Envanteri'!$A$6:$A$105,0)),""))</f>
        <v/>
      </c>
      <c r="E179" s="108" t="str">
        <f>IF($A179="","",IFERROR(INDEX('Pozisyon Envanteri'!$E$6:$E$105,MATCH($A179,'Pozisyon Envanteri'!$A$6:$A$105,0)),""))</f>
        <v/>
      </c>
      <c r="F179" s="108" t="str">
        <f>IF($A179="","",IFERROR(INDEX('Pozisyon Envanteri'!$F$6:$F$105,MATCH($A179,'Pozisyon Envanteri'!$A$6:$A$105,0)),""))</f>
        <v/>
      </c>
      <c r="G179" s="108" t="str">
        <f>IF($A179="","",IFERROR(INDEX('Pozisyon Envanteri'!$L$6:$L$105,MATCH($A179,'Pozisyon Envanteri'!$A$6:$A$105,0)),""))</f>
        <v/>
      </c>
      <c r="H179" s="108" t="str">
        <f>IF($A179="","",IFERROR(INDEX('Pozisyon Envanteri'!$M$6:$M$105,MATCH($A179,'Pozisyon Envanteri'!$A$6:$A$105,0)),""))</f>
        <v/>
      </c>
      <c r="I179" s="108" t="str">
        <f>IF($A179="","",'Görev ve İş Yükü'!B179)</f>
        <v/>
      </c>
      <c r="J179" s="108" t="str">
        <f>IF($A179="","",'Görev ve İş Yükü'!C179)</f>
        <v/>
      </c>
      <c r="K179" s="108" t="str">
        <f>IF($A179="","",'Görev ve İş Yükü'!F179)</f>
        <v/>
      </c>
      <c r="L179" s="102" t="str">
        <f>IF($A179="","",'Görev ve İş Yükü'!I179)</f>
        <v/>
      </c>
      <c r="M179" s="108" t="str">
        <f>IF($A179="","",'Görev ve İş Yükü'!W179)</f>
        <v/>
      </c>
      <c r="N179" s="101" t="str">
        <f>IF($A179="","",'Görev ve İş Yükü'!Z179)</f>
        <v/>
      </c>
      <c r="O179" s="101" t="str">
        <f>IF($A179="","",'Görev ve İş Yükü'!AA179)</f>
        <v/>
      </c>
      <c r="P179" s="102" t="str">
        <f>IF($A179="","",'Görev ve İş Yükü'!AB179)</f>
        <v/>
      </c>
      <c r="Q179" s="103" t="str">
        <f>IF($A179="","",'Görev ve İş Yükü'!AC179)</f>
        <v/>
      </c>
      <c r="R179" s="108" t="str">
        <f>IF($A179="","",'Görev ve İş Yükü'!N179)</f>
        <v/>
      </c>
      <c r="S179" s="108" t="str">
        <f>IF($A179="","",'Görev ve İş Yükü'!R179)</f>
        <v/>
      </c>
      <c r="T179" s="108" t="str">
        <f>IF($A179="","",'Görev ve İş Yükü'!S179)</f>
        <v/>
      </c>
      <c r="U179" s="123" t="str">
        <f>IF($A179="","",IFERROR(INDEX('İş Değerleme &amp; Kademe'!$N$6:$N$105,MATCH($A179,'İş Değerleme &amp; Kademe'!$A$6:$A$105,0)),""))</f>
        <v/>
      </c>
      <c r="V179" s="108" t="str">
        <f>IF($A179="","",IFERROR(INDEX('İş Değerleme &amp; Kademe'!$O$6:$O$105,MATCH($A179,'İş Değerleme &amp; Kademe'!$A$6:$A$105,0)),""))</f>
        <v/>
      </c>
      <c r="W179" s="123" t="str">
        <f>IF($A179="","",IFERROR(INDEX('Yetenek &amp; Kariyer'!$O$6:$O$105,MATCH($A179,'Yetenek &amp; Kariyer'!$A$6:$A$105,0)),""))</f>
        <v/>
      </c>
      <c r="X179" s="108" t="str">
        <f>IF($A179="","",IFERROR(INDEX('Yetenek &amp; Kariyer'!$P$6:$P$105,MATCH($A179,'Yetenek &amp; Kariyer'!$A$6:$A$105,0)),""))</f>
        <v/>
      </c>
      <c r="Y179" s="108" t="str">
        <f>IF($A179="","",IFERROR(INDEX('Pozisyon Envanteri'!$Q$6:$Q$105,MATCH($A179,'Pozisyon Envanteri'!$A$6:$A$105,0)),""))</f>
        <v/>
      </c>
    </row>
    <row r="180" spans="1:25" x14ac:dyDescent="0.25">
      <c r="A180" s="108" t="str">
        <f>IF('Görev ve İş Yükü'!A180="","",'Görev ve İş Yükü'!A180)</f>
        <v/>
      </c>
      <c r="B180" s="108" t="str">
        <f>IF($A180="","",IFERROR(INDEX('Pozisyon Envanteri'!$B$6:$B$105,MATCH($A180,'Pozisyon Envanteri'!$A$6:$A$105,0)),""))</f>
        <v/>
      </c>
      <c r="C180" s="108" t="str">
        <f>IF($A180="","",IFERROR(INDEX('Pozisyon Envanteri'!$C$6:$C$105,MATCH($A180,'Pozisyon Envanteri'!$A$6:$A$105,0)),""))</f>
        <v/>
      </c>
      <c r="D180" s="108" t="str">
        <f>IF($A180="","",IFERROR(INDEX('Pozisyon Envanteri'!$D$6:$D$105,MATCH($A180,'Pozisyon Envanteri'!$A$6:$A$105,0)),""))</f>
        <v/>
      </c>
      <c r="E180" s="108" t="str">
        <f>IF($A180="","",IFERROR(INDEX('Pozisyon Envanteri'!$E$6:$E$105,MATCH($A180,'Pozisyon Envanteri'!$A$6:$A$105,0)),""))</f>
        <v/>
      </c>
      <c r="F180" s="108" t="str">
        <f>IF($A180="","",IFERROR(INDEX('Pozisyon Envanteri'!$F$6:$F$105,MATCH($A180,'Pozisyon Envanteri'!$A$6:$A$105,0)),""))</f>
        <v/>
      </c>
      <c r="G180" s="108" t="str">
        <f>IF($A180="","",IFERROR(INDEX('Pozisyon Envanteri'!$L$6:$L$105,MATCH($A180,'Pozisyon Envanteri'!$A$6:$A$105,0)),""))</f>
        <v/>
      </c>
      <c r="H180" s="108" t="str">
        <f>IF($A180="","",IFERROR(INDEX('Pozisyon Envanteri'!$M$6:$M$105,MATCH($A180,'Pozisyon Envanteri'!$A$6:$A$105,0)),""))</f>
        <v/>
      </c>
      <c r="I180" s="108" t="str">
        <f>IF($A180="","",'Görev ve İş Yükü'!B180)</f>
        <v/>
      </c>
      <c r="J180" s="108" t="str">
        <f>IF($A180="","",'Görev ve İş Yükü'!C180)</f>
        <v/>
      </c>
      <c r="K180" s="108" t="str">
        <f>IF($A180="","",'Görev ve İş Yükü'!F180)</f>
        <v/>
      </c>
      <c r="L180" s="102" t="str">
        <f>IF($A180="","",'Görev ve İş Yükü'!I180)</f>
        <v/>
      </c>
      <c r="M180" s="108" t="str">
        <f>IF($A180="","",'Görev ve İş Yükü'!W180)</f>
        <v/>
      </c>
      <c r="N180" s="101" t="str">
        <f>IF($A180="","",'Görev ve İş Yükü'!Z180)</f>
        <v/>
      </c>
      <c r="O180" s="101" t="str">
        <f>IF($A180="","",'Görev ve İş Yükü'!AA180)</f>
        <v/>
      </c>
      <c r="P180" s="102" t="str">
        <f>IF($A180="","",'Görev ve İş Yükü'!AB180)</f>
        <v/>
      </c>
      <c r="Q180" s="103" t="str">
        <f>IF($A180="","",'Görev ve İş Yükü'!AC180)</f>
        <v/>
      </c>
      <c r="R180" s="108" t="str">
        <f>IF($A180="","",'Görev ve İş Yükü'!N180)</f>
        <v/>
      </c>
      <c r="S180" s="108" t="str">
        <f>IF($A180="","",'Görev ve İş Yükü'!R180)</f>
        <v/>
      </c>
      <c r="T180" s="108" t="str">
        <f>IF($A180="","",'Görev ve İş Yükü'!S180)</f>
        <v/>
      </c>
      <c r="U180" s="123" t="str">
        <f>IF($A180="","",IFERROR(INDEX('İş Değerleme &amp; Kademe'!$N$6:$N$105,MATCH($A180,'İş Değerleme &amp; Kademe'!$A$6:$A$105,0)),""))</f>
        <v/>
      </c>
      <c r="V180" s="108" t="str">
        <f>IF($A180="","",IFERROR(INDEX('İş Değerleme &amp; Kademe'!$O$6:$O$105,MATCH($A180,'İş Değerleme &amp; Kademe'!$A$6:$A$105,0)),""))</f>
        <v/>
      </c>
      <c r="W180" s="123" t="str">
        <f>IF($A180="","",IFERROR(INDEX('Yetenek &amp; Kariyer'!$O$6:$O$105,MATCH($A180,'Yetenek &amp; Kariyer'!$A$6:$A$105,0)),""))</f>
        <v/>
      </c>
      <c r="X180" s="108" t="str">
        <f>IF($A180="","",IFERROR(INDEX('Yetenek &amp; Kariyer'!$P$6:$P$105,MATCH($A180,'Yetenek &amp; Kariyer'!$A$6:$A$105,0)),""))</f>
        <v/>
      </c>
      <c r="Y180" s="108" t="str">
        <f>IF($A180="","",IFERROR(INDEX('Pozisyon Envanteri'!$Q$6:$Q$105,MATCH($A180,'Pozisyon Envanteri'!$A$6:$A$105,0)),""))</f>
        <v/>
      </c>
    </row>
    <row r="181" spans="1:25" x14ac:dyDescent="0.25">
      <c r="A181" s="108" t="str">
        <f>IF('Görev ve İş Yükü'!A181="","",'Görev ve İş Yükü'!A181)</f>
        <v/>
      </c>
      <c r="B181" s="108" t="str">
        <f>IF($A181="","",IFERROR(INDEX('Pozisyon Envanteri'!$B$6:$B$105,MATCH($A181,'Pozisyon Envanteri'!$A$6:$A$105,0)),""))</f>
        <v/>
      </c>
      <c r="C181" s="108" t="str">
        <f>IF($A181="","",IFERROR(INDEX('Pozisyon Envanteri'!$C$6:$C$105,MATCH($A181,'Pozisyon Envanteri'!$A$6:$A$105,0)),""))</f>
        <v/>
      </c>
      <c r="D181" s="108" t="str">
        <f>IF($A181="","",IFERROR(INDEX('Pozisyon Envanteri'!$D$6:$D$105,MATCH($A181,'Pozisyon Envanteri'!$A$6:$A$105,0)),""))</f>
        <v/>
      </c>
      <c r="E181" s="108" t="str">
        <f>IF($A181="","",IFERROR(INDEX('Pozisyon Envanteri'!$E$6:$E$105,MATCH($A181,'Pozisyon Envanteri'!$A$6:$A$105,0)),""))</f>
        <v/>
      </c>
      <c r="F181" s="108" t="str">
        <f>IF($A181="","",IFERROR(INDEX('Pozisyon Envanteri'!$F$6:$F$105,MATCH($A181,'Pozisyon Envanteri'!$A$6:$A$105,0)),""))</f>
        <v/>
      </c>
      <c r="G181" s="108" t="str">
        <f>IF($A181="","",IFERROR(INDEX('Pozisyon Envanteri'!$L$6:$L$105,MATCH($A181,'Pozisyon Envanteri'!$A$6:$A$105,0)),""))</f>
        <v/>
      </c>
      <c r="H181" s="108" t="str">
        <f>IF($A181="","",IFERROR(INDEX('Pozisyon Envanteri'!$M$6:$M$105,MATCH($A181,'Pozisyon Envanteri'!$A$6:$A$105,0)),""))</f>
        <v/>
      </c>
      <c r="I181" s="108" t="str">
        <f>IF($A181="","",'Görev ve İş Yükü'!B181)</f>
        <v/>
      </c>
      <c r="J181" s="108" t="str">
        <f>IF($A181="","",'Görev ve İş Yükü'!C181)</f>
        <v/>
      </c>
      <c r="K181" s="108" t="str">
        <f>IF($A181="","",'Görev ve İş Yükü'!F181)</f>
        <v/>
      </c>
      <c r="L181" s="102" t="str">
        <f>IF($A181="","",'Görev ve İş Yükü'!I181)</f>
        <v/>
      </c>
      <c r="M181" s="108" t="str">
        <f>IF($A181="","",'Görev ve İş Yükü'!W181)</f>
        <v/>
      </c>
      <c r="N181" s="101" t="str">
        <f>IF($A181="","",'Görev ve İş Yükü'!Z181)</f>
        <v/>
      </c>
      <c r="O181" s="101" t="str">
        <f>IF($A181="","",'Görev ve İş Yükü'!AA181)</f>
        <v/>
      </c>
      <c r="P181" s="102" t="str">
        <f>IF($A181="","",'Görev ve İş Yükü'!AB181)</f>
        <v/>
      </c>
      <c r="Q181" s="103" t="str">
        <f>IF($A181="","",'Görev ve İş Yükü'!AC181)</f>
        <v/>
      </c>
      <c r="R181" s="108" t="str">
        <f>IF($A181="","",'Görev ve İş Yükü'!N181)</f>
        <v/>
      </c>
      <c r="S181" s="108" t="str">
        <f>IF($A181="","",'Görev ve İş Yükü'!R181)</f>
        <v/>
      </c>
      <c r="T181" s="108" t="str">
        <f>IF($A181="","",'Görev ve İş Yükü'!S181)</f>
        <v/>
      </c>
      <c r="U181" s="123" t="str">
        <f>IF($A181="","",IFERROR(INDEX('İş Değerleme &amp; Kademe'!$N$6:$N$105,MATCH($A181,'İş Değerleme &amp; Kademe'!$A$6:$A$105,0)),""))</f>
        <v/>
      </c>
      <c r="V181" s="108" t="str">
        <f>IF($A181="","",IFERROR(INDEX('İş Değerleme &amp; Kademe'!$O$6:$O$105,MATCH($A181,'İş Değerleme &amp; Kademe'!$A$6:$A$105,0)),""))</f>
        <v/>
      </c>
      <c r="W181" s="123" t="str">
        <f>IF($A181="","",IFERROR(INDEX('Yetenek &amp; Kariyer'!$O$6:$O$105,MATCH($A181,'Yetenek &amp; Kariyer'!$A$6:$A$105,0)),""))</f>
        <v/>
      </c>
      <c r="X181" s="108" t="str">
        <f>IF($A181="","",IFERROR(INDEX('Yetenek &amp; Kariyer'!$P$6:$P$105,MATCH($A181,'Yetenek &amp; Kariyer'!$A$6:$A$105,0)),""))</f>
        <v/>
      </c>
      <c r="Y181" s="108" t="str">
        <f>IF($A181="","",IFERROR(INDEX('Pozisyon Envanteri'!$Q$6:$Q$105,MATCH($A181,'Pozisyon Envanteri'!$A$6:$A$105,0)),""))</f>
        <v/>
      </c>
    </row>
    <row r="182" spans="1:25" x14ac:dyDescent="0.25">
      <c r="A182" s="108" t="str">
        <f>IF('Görev ve İş Yükü'!A182="","",'Görev ve İş Yükü'!A182)</f>
        <v/>
      </c>
      <c r="B182" s="108" t="str">
        <f>IF($A182="","",IFERROR(INDEX('Pozisyon Envanteri'!$B$6:$B$105,MATCH($A182,'Pozisyon Envanteri'!$A$6:$A$105,0)),""))</f>
        <v/>
      </c>
      <c r="C182" s="108" t="str">
        <f>IF($A182="","",IFERROR(INDEX('Pozisyon Envanteri'!$C$6:$C$105,MATCH($A182,'Pozisyon Envanteri'!$A$6:$A$105,0)),""))</f>
        <v/>
      </c>
      <c r="D182" s="108" t="str">
        <f>IF($A182="","",IFERROR(INDEX('Pozisyon Envanteri'!$D$6:$D$105,MATCH($A182,'Pozisyon Envanteri'!$A$6:$A$105,0)),""))</f>
        <v/>
      </c>
      <c r="E182" s="108" t="str">
        <f>IF($A182="","",IFERROR(INDEX('Pozisyon Envanteri'!$E$6:$E$105,MATCH($A182,'Pozisyon Envanteri'!$A$6:$A$105,0)),""))</f>
        <v/>
      </c>
      <c r="F182" s="108" t="str">
        <f>IF($A182="","",IFERROR(INDEX('Pozisyon Envanteri'!$F$6:$F$105,MATCH($A182,'Pozisyon Envanteri'!$A$6:$A$105,0)),""))</f>
        <v/>
      </c>
      <c r="G182" s="108" t="str">
        <f>IF($A182="","",IFERROR(INDEX('Pozisyon Envanteri'!$L$6:$L$105,MATCH($A182,'Pozisyon Envanteri'!$A$6:$A$105,0)),""))</f>
        <v/>
      </c>
      <c r="H182" s="108" t="str">
        <f>IF($A182="","",IFERROR(INDEX('Pozisyon Envanteri'!$M$6:$M$105,MATCH($A182,'Pozisyon Envanteri'!$A$6:$A$105,0)),""))</f>
        <v/>
      </c>
      <c r="I182" s="108" t="str">
        <f>IF($A182="","",'Görev ve İş Yükü'!B182)</f>
        <v/>
      </c>
      <c r="J182" s="108" t="str">
        <f>IF($A182="","",'Görev ve İş Yükü'!C182)</f>
        <v/>
      </c>
      <c r="K182" s="108" t="str">
        <f>IF($A182="","",'Görev ve İş Yükü'!F182)</f>
        <v/>
      </c>
      <c r="L182" s="102" t="str">
        <f>IF($A182="","",'Görev ve İş Yükü'!I182)</f>
        <v/>
      </c>
      <c r="M182" s="108" t="str">
        <f>IF($A182="","",'Görev ve İş Yükü'!W182)</f>
        <v/>
      </c>
      <c r="N182" s="101" t="str">
        <f>IF($A182="","",'Görev ve İş Yükü'!Z182)</f>
        <v/>
      </c>
      <c r="O182" s="101" t="str">
        <f>IF($A182="","",'Görev ve İş Yükü'!AA182)</f>
        <v/>
      </c>
      <c r="P182" s="102" t="str">
        <f>IF($A182="","",'Görev ve İş Yükü'!AB182)</f>
        <v/>
      </c>
      <c r="Q182" s="103" t="str">
        <f>IF($A182="","",'Görev ve İş Yükü'!AC182)</f>
        <v/>
      </c>
      <c r="R182" s="108" t="str">
        <f>IF($A182="","",'Görev ve İş Yükü'!N182)</f>
        <v/>
      </c>
      <c r="S182" s="108" t="str">
        <f>IF($A182="","",'Görev ve İş Yükü'!R182)</f>
        <v/>
      </c>
      <c r="T182" s="108" t="str">
        <f>IF($A182="","",'Görev ve İş Yükü'!S182)</f>
        <v/>
      </c>
      <c r="U182" s="123" t="str">
        <f>IF($A182="","",IFERROR(INDEX('İş Değerleme &amp; Kademe'!$N$6:$N$105,MATCH($A182,'İş Değerleme &amp; Kademe'!$A$6:$A$105,0)),""))</f>
        <v/>
      </c>
      <c r="V182" s="108" t="str">
        <f>IF($A182="","",IFERROR(INDEX('İş Değerleme &amp; Kademe'!$O$6:$O$105,MATCH($A182,'İş Değerleme &amp; Kademe'!$A$6:$A$105,0)),""))</f>
        <v/>
      </c>
      <c r="W182" s="123" t="str">
        <f>IF($A182="","",IFERROR(INDEX('Yetenek &amp; Kariyer'!$O$6:$O$105,MATCH($A182,'Yetenek &amp; Kariyer'!$A$6:$A$105,0)),""))</f>
        <v/>
      </c>
      <c r="X182" s="108" t="str">
        <f>IF($A182="","",IFERROR(INDEX('Yetenek &amp; Kariyer'!$P$6:$P$105,MATCH($A182,'Yetenek &amp; Kariyer'!$A$6:$A$105,0)),""))</f>
        <v/>
      </c>
      <c r="Y182" s="108" t="str">
        <f>IF($A182="","",IFERROR(INDEX('Pozisyon Envanteri'!$Q$6:$Q$105,MATCH($A182,'Pozisyon Envanteri'!$A$6:$A$105,0)),""))</f>
        <v/>
      </c>
    </row>
    <row r="183" spans="1:25" x14ac:dyDescent="0.25">
      <c r="A183" s="108" t="str">
        <f>IF('Görev ve İş Yükü'!A183="","",'Görev ve İş Yükü'!A183)</f>
        <v/>
      </c>
      <c r="B183" s="108" t="str">
        <f>IF($A183="","",IFERROR(INDEX('Pozisyon Envanteri'!$B$6:$B$105,MATCH($A183,'Pozisyon Envanteri'!$A$6:$A$105,0)),""))</f>
        <v/>
      </c>
      <c r="C183" s="108" t="str">
        <f>IF($A183="","",IFERROR(INDEX('Pozisyon Envanteri'!$C$6:$C$105,MATCH($A183,'Pozisyon Envanteri'!$A$6:$A$105,0)),""))</f>
        <v/>
      </c>
      <c r="D183" s="108" t="str">
        <f>IF($A183="","",IFERROR(INDEX('Pozisyon Envanteri'!$D$6:$D$105,MATCH($A183,'Pozisyon Envanteri'!$A$6:$A$105,0)),""))</f>
        <v/>
      </c>
      <c r="E183" s="108" t="str">
        <f>IF($A183="","",IFERROR(INDEX('Pozisyon Envanteri'!$E$6:$E$105,MATCH($A183,'Pozisyon Envanteri'!$A$6:$A$105,0)),""))</f>
        <v/>
      </c>
      <c r="F183" s="108" t="str">
        <f>IF($A183="","",IFERROR(INDEX('Pozisyon Envanteri'!$F$6:$F$105,MATCH($A183,'Pozisyon Envanteri'!$A$6:$A$105,0)),""))</f>
        <v/>
      </c>
      <c r="G183" s="108" t="str">
        <f>IF($A183="","",IFERROR(INDEX('Pozisyon Envanteri'!$L$6:$L$105,MATCH($A183,'Pozisyon Envanteri'!$A$6:$A$105,0)),""))</f>
        <v/>
      </c>
      <c r="H183" s="108" t="str">
        <f>IF($A183="","",IFERROR(INDEX('Pozisyon Envanteri'!$M$6:$M$105,MATCH($A183,'Pozisyon Envanteri'!$A$6:$A$105,0)),""))</f>
        <v/>
      </c>
      <c r="I183" s="108" t="str">
        <f>IF($A183="","",'Görev ve İş Yükü'!B183)</f>
        <v/>
      </c>
      <c r="J183" s="108" t="str">
        <f>IF($A183="","",'Görev ve İş Yükü'!C183)</f>
        <v/>
      </c>
      <c r="K183" s="108" t="str">
        <f>IF($A183="","",'Görev ve İş Yükü'!F183)</f>
        <v/>
      </c>
      <c r="L183" s="102" t="str">
        <f>IF($A183="","",'Görev ve İş Yükü'!I183)</f>
        <v/>
      </c>
      <c r="M183" s="108" t="str">
        <f>IF($A183="","",'Görev ve İş Yükü'!W183)</f>
        <v/>
      </c>
      <c r="N183" s="101" t="str">
        <f>IF($A183="","",'Görev ve İş Yükü'!Z183)</f>
        <v/>
      </c>
      <c r="O183" s="101" t="str">
        <f>IF($A183="","",'Görev ve İş Yükü'!AA183)</f>
        <v/>
      </c>
      <c r="P183" s="102" t="str">
        <f>IF($A183="","",'Görev ve İş Yükü'!AB183)</f>
        <v/>
      </c>
      <c r="Q183" s="103" t="str">
        <f>IF($A183="","",'Görev ve İş Yükü'!AC183)</f>
        <v/>
      </c>
      <c r="R183" s="108" t="str">
        <f>IF($A183="","",'Görev ve İş Yükü'!N183)</f>
        <v/>
      </c>
      <c r="S183" s="108" t="str">
        <f>IF($A183="","",'Görev ve İş Yükü'!R183)</f>
        <v/>
      </c>
      <c r="T183" s="108" t="str">
        <f>IF($A183="","",'Görev ve İş Yükü'!S183)</f>
        <v/>
      </c>
      <c r="U183" s="123" t="str">
        <f>IF($A183="","",IFERROR(INDEX('İş Değerleme &amp; Kademe'!$N$6:$N$105,MATCH($A183,'İş Değerleme &amp; Kademe'!$A$6:$A$105,0)),""))</f>
        <v/>
      </c>
      <c r="V183" s="108" t="str">
        <f>IF($A183="","",IFERROR(INDEX('İş Değerleme &amp; Kademe'!$O$6:$O$105,MATCH($A183,'İş Değerleme &amp; Kademe'!$A$6:$A$105,0)),""))</f>
        <v/>
      </c>
      <c r="W183" s="123" t="str">
        <f>IF($A183="","",IFERROR(INDEX('Yetenek &amp; Kariyer'!$O$6:$O$105,MATCH($A183,'Yetenek &amp; Kariyer'!$A$6:$A$105,0)),""))</f>
        <v/>
      </c>
      <c r="X183" s="108" t="str">
        <f>IF($A183="","",IFERROR(INDEX('Yetenek &amp; Kariyer'!$P$6:$P$105,MATCH($A183,'Yetenek &amp; Kariyer'!$A$6:$A$105,0)),""))</f>
        <v/>
      </c>
      <c r="Y183" s="108" t="str">
        <f>IF($A183="","",IFERROR(INDEX('Pozisyon Envanteri'!$Q$6:$Q$105,MATCH($A183,'Pozisyon Envanteri'!$A$6:$A$105,0)),""))</f>
        <v/>
      </c>
    </row>
    <row r="184" spans="1:25" x14ac:dyDescent="0.25">
      <c r="A184" s="108" t="str">
        <f>IF('Görev ve İş Yükü'!A184="","",'Görev ve İş Yükü'!A184)</f>
        <v/>
      </c>
      <c r="B184" s="108" t="str">
        <f>IF($A184="","",IFERROR(INDEX('Pozisyon Envanteri'!$B$6:$B$105,MATCH($A184,'Pozisyon Envanteri'!$A$6:$A$105,0)),""))</f>
        <v/>
      </c>
      <c r="C184" s="108" t="str">
        <f>IF($A184="","",IFERROR(INDEX('Pozisyon Envanteri'!$C$6:$C$105,MATCH($A184,'Pozisyon Envanteri'!$A$6:$A$105,0)),""))</f>
        <v/>
      </c>
      <c r="D184" s="108" t="str">
        <f>IF($A184="","",IFERROR(INDEX('Pozisyon Envanteri'!$D$6:$D$105,MATCH($A184,'Pozisyon Envanteri'!$A$6:$A$105,0)),""))</f>
        <v/>
      </c>
      <c r="E184" s="108" t="str">
        <f>IF($A184="","",IFERROR(INDEX('Pozisyon Envanteri'!$E$6:$E$105,MATCH($A184,'Pozisyon Envanteri'!$A$6:$A$105,0)),""))</f>
        <v/>
      </c>
      <c r="F184" s="108" t="str">
        <f>IF($A184="","",IFERROR(INDEX('Pozisyon Envanteri'!$F$6:$F$105,MATCH($A184,'Pozisyon Envanteri'!$A$6:$A$105,0)),""))</f>
        <v/>
      </c>
      <c r="G184" s="108" t="str">
        <f>IF($A184="","",IFERROR(INDEX('Pozisyon Envanteri'!$L$6:$L$105,MATCH($A184,'Pozisyon Envanteri'!$A$6:$A$105,0)),""))</f>
        <v/>
      </c>
      <c r="H184" s="108" t="str">
        <f>IF($A184="","",IFERROR(INDEX('Pozisyon Envanteri'!$M$6:$M$105,MATCH($A184,'Pozisyon Envanteri'!$A$6:$A$105,0)),""))</f>
        <v/>
      </c>
      <c r="I184" s="108" t="str">
        <f>IF($A184="","",'Görev ve İş Yükü'!B184)</f>
        <v/>
      </c>
      <c r="J184" s="108" t="str">
        <f>IF($A184="","",'Görev ve İş Yükü'!C184)</f>
        <v/>
      </c>
      <c r="K184" s="108" t="str">
        <f>IF($A184="","",'Görev ve İş Yükü'!F184)</f>
        <v/>
      </c>
      <c r="L184" s="102" t="str">
        <f>IF($A184="","",'Görev ve İş Yükü'!I184)</f>
        <v/>
      </c>
      <c r="M184" s="108" t="str">
        <f>IF($A184="","",'Görev ve İş Yükü'!W184)</f>
        <v/>
      </c>
      <c r="N184" s="101" t="str">
        <f>IF($A184="","",'Görev ve İş Yükü'!Z184)</f>
        <v/>
      </c>
      <c r="O184" s="101" t="str">
        <f>IF($A184="","",'Görev ve İş Yükü'!AA184)</f>
        <v/>
      </c>
      <c r="P184" s="102" t="str">
        <f>IF($A184="","",'Görev ve İş Yükü'!AB184)</f>
        <v/>
      </c>
      <c r="Q184" s="103" t="str">
        <f>IF($A184="","",'Görev ve İş Yükü'!AC184)</f>
        <v/>
      </c>
      <c r="R184" s="108" t="str">
        <f>IF($A184="","",'Görev ve İş Yükü'!N184)</f>
        <v/>
      </c>
      <c r="S184" s="108" t="str">
        <f>IF($A184="","",'Görev ve İş Yükü'!R184)</f>
        <v/>
      </c>
      <c r="T184" s="108" t="str">
        <f>IF($A184="","",'Görev ve İş Yükü'!S184)</f>
        <v/>
      </c>
      <c r="U184" s="123" t="str">
        <f>IF($A184="","",IFERROR(INDEX('İş Değerleme &amp; Kademe'!$N$6:$N$105,MATCH($A184,'İş Değerleme &amp; Kademe'!$A$6:$A$105,0)),""))</f>
        <v/>
      </c>
      <c r="V184" s="108" t="str">
        <f>IF($A184="","",IFERROR(INDEX('İş Değerleme &amp; Kademe'!$O$6:$O$105,MATCH($A184,'İş Değerleme &amp; Kademe'!$A$6:$A$105,0)),""))</f>
        <v/>
      </c>
      <c r="W184" s="123" t="str">
        <f>IF($A184="","",IFERROR(INDEX('Yetenek &amp; Kariyer'!$O$6:$O$105,MATCH($A184,'Yetenek &amp; Kariyer'!$A$6:$A$105,0)),""))</f>
        <v/>
      </c>
      <c r="X184" s="108" t="str">
        <f>IF($A184="","",IFERROR(INDEX('Yetenek &amp; Kariyer'!$P$6:$P$105,MATCH($A184,'Yetenek &amp; Kariyer'!$A$6:$A$105,0)),""))</f>
        <v/>
      </c>
      <c r="Y184" s="108" t="str">
        <f>IF($A184="","",IFERROR(INDEX('Pozisyon Envanteri'!$Q$6:$Q$105,MATCH($A184,'Pozisyon Envanteri'!$A$6:$A$105,0)),""))</f>
        <v/>
      </c>
    </row>
    <row r="185" spans="1:25" x14ac:dyDescent="0.25">
      <c r="A185" s="108" t="str">
        <f>IF('Görev ve İş Yükü'!A185="","",'Görev ve İş Yükü'!A185)</f>
        <v/>
      </c>
      <c r="B185" s="108" t="str">
        <f>IF($A185="","",IFERROR(INDEX('Pozisyon Envanteri'!$B$6:$B$105,MATCH($A185,'Pozisyon Envanteri'!$A$6:$A$105,0)),""))</f>
        <v/>
      </c>
      <c r="C185" s="108" t="str">
        <f>IF($A185="","",IFERROR(INDEX('Pozisyon Envanteri'!$C$6:$C$105,MATCH($A185,'Pozisyon Envanteri'!$A$6:$A$105,0)),""))</f>
        <v/>
      </c>
      <c r="D185" s="108" t="str">
        <f>IF($A185="","",IFERROR(INDEX('Pozisyon Envanteri'!$D$6:$D$105,MATCH($A185,'Pozisyon Envanteri'!$A$6:$A$105,0)),""))</f>
        <v/>
      </c>
      <c r="E185" s="108" t="str">
        <f>IF($A185="","",IFERROR(INDEX('Pozisyon Envanteri'!$E$6:$E$105,MATCH($A185,'Pozisyon Envanteri'!$A$6:$A$105,0)),""))</f>
        <v/>
      </c>
      <c r="F185" s="108" t="str">
        <f>IF($A185="","",IFERROR(INDEX('Pozisyon Envanteri'!$F$6:$F$105,MATCH($A185,'Pozisyon Envanteri'!$A$6:$A$105,0)),""))</f>
        <v/>
      </c>
      <c r="G185" s="108" t="str">
        <f>IF($A185="","",IFERROR(INDEX('Pozisyon Envanteri'!$L$6:$L$105,MATCH($A185,'Pozisyon Envanteri'!$A$6:$A$105,0)),""))</f>
        <v/>
      </c>
      <c r="H185" s="108" t="str">
        <f>IF($A185="","",IFERROR(INDEX('Pozisyon Envanteri'!$M$6:$M$105,MATCH($A185,'Pozisyon Envanteri'!$A$6:$A$105,0)),""))</f>
        <v/>
      </c>
      <c r="I185" s="108" t="str">
        <f>IF($A185="","",'Görev ve İş Yükü'!B185)</f>
        <v/>
      </c>
      <c r="J185" s="108" t="str">
        <f>IF($A185="","",'Görev ve İş Yükü'!C185)</f>
        <v/>
      </c>
      <c r="K185" s="108" t="str">
        <f>IF($A185="","",'Görev ve İş Yükü'!F185)</f>
        <v/>
      </c>
      <c r="L185" s="102" t="str">
        <f>IF($A185="","",'Görev ve İş Yükü'!I185)</f>
        <v/>
      </c>
      <c r="M185" s="108" t="str">
        <f>IF($A185="","",'Görev ve İş Yükü'!W185)</f>
        <v/>
      </c>
      <c r="N185" s="101" t="str">
        <f>IF($A185="","",'Görev ve İş Yükü'!Z185)</f>
        <v/>
      </c>
      <c r="O185" s="101" t="str">
        <f>IF($A185="","",'Görev ve İş Yükü'!AA185)</f>
        <v/>
      </c>
      <c r="P185" s="102" t="str">
        <f>IF($A185="","",'Görev ve İş Yükü'!AB185)</f>
        <v/>
      </c>
      <c r="Q185" s="103" t="str">
        <f>IF($A185="","",'Görev ve İş Yükü'!AC185)</f>
        <v/>
      </c>
      <c r="R185" s="108" t="str">
        <f>IF($A185="","",'Görev ve İş Yükü'!N185)</f>
        <v/>
      </c>
      <c r="S185" s="108" t="str">
        <f>IF($A185="","",'Görev ve İş Yükü'!R185)</f>
        <v/>
      </c>
      <c r="T185" s="108" t="str">
        <f>IF($A185="","",'Görev ve İş Yükü'!S185)</f>
        <v/>
      </c>
      <c r="U185" s="123" t="str">
        <f>IF($A185="","",IFERROR(INDEX('İş Değerleme &amp; Kademe'!$N$6:$N$105,MATCH($A185,'İş Değerleme &amp; Kademe'!$A$6:$A$105,0)),""))</f>
        <v/>
      </c>
      <c r="V185" s="108" t="str">
        <f>IF($A185="","",IFERROR(INDEX('İş Değerleme &amp; Kademe'!$O$6:$O$105,MATCH($A185,'İş Değerleme &amp; Kademe'!$A$6:$A$105,0)),""))</f>
        <v/>
      </c>
      <c r="W185" s="123" t="str">
        <f>IF($A185="","",IFERROR(INDEX('Yetenek &amp; Kariyer'!$O$6:$O$105,MATCH($A185,'Yetenek &amp; Kariyer'!$A$6:$A$105,0)),""))</f>
        <v/>
      </c>
      <c r="X185" s="108" t="str">
        <f>IF($A185="","",IFERROR(INDEX('Yetenek &amp; Kariyer'!$P$6:$P$105,MATCH($A185,'Yetenek &amp; Kariyer'!$A$6:$A$105,0)),""))</f>
        <v/>
      </c>
      <c r="Y185" s="108" t="str">
        <f>IF($A185="","",IFERROR(INDEX('Pozisyon Envanteri'!$Q$6:$Q$105,MATCH($A185,'Pozisyon Envanteri'!$A$6:$A$105,0)),""))</f>
        <v/>
      </c>
    </row>
    <row r="186" spans="1:25" x14ac:dyDescent="0.25">
      <c r="A186" s="108" t="str">
        <f>IF('Görev ve İş Yükü'!A186="","",'Görev ve İş Yükü'!A186)</f>
        <v/>
      </c>
      <c r="B186" s="108" t="str">
        <f>IF($A186="","",IFERROR(INDEX('Pozisyon Envanteri'!$B$6:$B$105,MATCH($A186,'Pozisyon Envanteri'!$A$6:$A$105,0)),""))</f>
        <v/>
      </c>
      <c r="C186" s="108" t="str">
        <f>IF($A186="","",IFERROR(INDEX('Pozisyon Envanteri'!$C$6:$C$105,MATCH($A186,'Pozisyon Envanteri'!$A$6:$A$105,0)),""))</f>
        <v/>
      </c>
      <c r="D186" s="108" t="str">
        <f>IF($A186="","",IFERROR(INDEX('Pozisyon Envanteri'!$D$6:$D$105,MATCH($A186,'Pozisyon Envanteri'!$A$6:$A$105,0)),""))</f>
        <v/>
      </c>
      <c r="E186" s="108" t="str">
        <f>IF($A186="","",IFERROR(INDEX('Pozisyon Envanteri'!$E$6:$E$105,MATCH($A186,'Pozisyon Envanteri'!$A$6:$A$105,0)),""))</f>
        <v/>
      </c>
      <c r="F186" s="108" t="str">
        <f>IF($A186="","",IFERROR(INDEX('Pozisyon Envanteri'!$F$6:$F$105,MATCH($A186,'Pozisyon Envanteri'!$A$6:$A$105,0)),""))</f>
        <v/>
      </c>
      <c r="G186" s="108" t="str">
        <f>IF($A186="","",IFERROR(INDEX('Pozisyon Envanteri'!$L$6:$L$105,MATCH($A186,'Pozisyon Envanteri'!$A$6:$A$105,0)),""))</f>
        <v/>
      </c>
      <c r="H186" s="108" t="str">
        <f>IF($A186="","",IFERROR(INDEX('Pozisyon Envanteri'!$M$6:$M$105,MATCH($A186,'Pozisyon Envanteri'!$A$6:$A$105,0)),""))</f>
        <v/>
      </c>
      <c r="I186" s="108" t="str">
        <f>IF($A186="","",'Görev ve İş Yükü'!B186)</f>
        <v/>
      </c>
      <c r="J186" s="108" t="str">
        <f>IF($A186="","",'Görev ve İş Yükü'!C186)</f>
        <v/>
      </c>
      <c r="K186" s="108" t="str">
        <f>IF($A186="","",'Görev ve İş Yükü'!F186)</f>
        <v/>
      </c>
      <c r="L186" s="102" t="str">
        <f>IF($A186="","",'Görev ve İş Yükü'!I186)</f>
        <v/>
      </c>
      <c r="M186" s="108" t="str">
        <f>IF($A186="","",'Görev ve İş Yükü'!W186)</f>
        <v/>
      </c>
      <c r="N186" s="101" t="str">
        <f>IF($A186="","",'Görev ve İş Yükü'!Z186)</f>
        <v/>
      </c>
      <c r="O186" s="101" t="str">
        <f>IF($A186="","",'Görev ve İş Yükü'!AA186)</f>
        <v/>
      </c>
      <c r="P186" s="102" t="str">
        <f>IF($A186="","",'Görev ve İş Yükü'!AB186)</f>
        <v/>
      </c>
      <c r="Q186" s="103" t="str">
        <f>IF($A186="","",'Görev ve İş Yükü'!AC186)</f>
        <v/>
      </c>
      <c r="R186" s="108" t="str">
        <f>IF($A186="","",'Görev ve İş Yükü'!N186)</f>
        <v/>
      </c>
      <c r="S186" s="108" t="str">
        <f>IF($A186="","",'Görev ve İş Yükü'!R186)</f>
        <v/>
      </c>
      <c r="T186" s="108" t="str">
        <f>IF($A186="","",'Görev ve İş Yükü'!S186)</f>
        <v/>
      </c>
      <c r="U186" s="123" t="str">
        <f>IF($A186="","",IFERROR(INDEX('İş Değerleme &amp; Kademe'!$N$6:$N$105,MATCH($A186,'İş Değerleme &amp; Kademe'!$A$6:$A$105,0)),""))</f>
        <v/>
      </c>
      <c r="V186" s="108" t="str">
        <f>IF($A186="","",IFERROR(INDEX('İş Değerleme &amp; Kademe'!$O$6:$O$105,MATCH($A186,'İş Değerleme &amp; Kademe'!$A$6:$A$105,0)),""))</f>
        <v/>
      </c>
      <c r="W186" s="123" t="str">
        <f>IF($A186="","",IFERROR(INDEX('Yetenek &amp; Kariyer'!$O$6:$O$105,MATCH($A186,'Yetenek &amp; Kariyer'!$A$6:$A$105,0)),""))</f>
        <v/>
      </c>
      <c r="X186" s="108" t="str">
        <f>IF($A186="","",IFERROR(INDEX('Yetenek &amp; Kariyer'!$P$6:$P$105,MATCH($A186,'Yetenek &amp; Kariyer'!$A$6:$A$105,0)),""))</f>
        <v/>
      </c>
      <c r="Y186" s="108" t="str">
        <f>IF($A186="","",IFERROR(INDEX('Pozisyon Envanteri'!$Q$6:$Q$105,MATCH($A186,'Pozisyon Envanteri'!$A$6:$A$105,0)),""))</f>
        <v/>
      </c>
    </row>
    <row r="187" spans="1:25" x14ac:dyDescent="0.25">
      <c r="A187" s="108" t="str">
        <f>IF('Görev ve İş Yükü'!A187="","",'Görev ve İş Yükü'!A187)</f>
        <v/>
      </c>
      <c r="B187" s="108" t="str">
        <f>IF($A187="","",IFERROR(INDEX('Pozisyon Envanteri'!$B$6:$B$105,MATCH($A187,'Pozisyon Envanteri'!$A$6:$A$105,0)),""))</f>
        <v/>
      </c>
      <c r="C187" s="108" t="str">
        <f>IF($A187="","",IFERROR(INDEX('Pozisyon Envanteri'!$C$6:$C$105,MATCH($A187,'Pozisyon Envanteri'!$A$6:$A$105,0)),""))</f>
        <v/>
      </c>
      <c r="D187" s="108" t="str">
        <f>IF($A187="","",IFERROR(INDEX('Pozisyon Envanteri'!$D$6:$D$105,MATCH($A187,'Pozisyon Envanteri'!$A$6:$A$105,0)),""))</f>
        <v/>
      </c>
      <c r="E187" s="108" t="str">
        <f>IF($A187="","",IFERROR(INDEX('Pozisyon Envanteri'!$E$6:$E$105,MATCH($A187,'Pozisyon Envanteri'!$A$6:$A$105,0)),""))</f>
        <v/>
      </c>
      <c r="F187" s="108" t="str">
        <f>IF($A187="","",IFERROR(INDEX('Pozisyon Envanteri'!$F$6:$F$105,MATCH($A187,'Pozisyon Envanteri'!$A$6:$A$105,0)),""))</f>
        <v/>
      </c>
      <c r="G187" s="108" t="str">
        <f>IF($A187="","",IFERROR(INDEX('Pozisyon Envanteri'!$L$6:$L$105,MATCH($A187,'Pozisyon Envanteri'!$A$6:$A$105,0)),""))</f>
        <v/>
      </c>
      <c r="H187" s="108" t="str">
        <f>IF($A187="","",IFERROR(INDEX('Pozisyon Envanteri'!$M$6:$M$105,MATCH($A187,'Pozisyon Envanteri'!$A$6:$A$105,0)),""))</f>
        <v/>
      </c>
      <c r="I187" s="108" t="str">
        <f>IF($A187="","",'Görev ve İş Yükü'!B187)</f>
        <v/>
      </c>
      <c r="J187" s="108" t="str">
        <f>IF($A187="","",'Görev ve İş Yükü'!C187)</f>
        <v/>
      </c>
      <c r="K187" s="108" t="str">
        <f>IF($A187="","",'Görev ve İş Yükü'!F187)</f>
        <v/>
      </c>
      <c r="L187" s="102" t="str">
        <f>IF($A187="","",'Görev ve İş Yükü'!I187)</f>
        <v/>
      </c>
      <c r="M187" s="108" t="str">
        <f>IF($A187="","",'Görev ve İş Yükü'!W187)</f>
        <v/>
      </c>
      <c r="N187" s="101" t="str">
        <f>IF($A187="","",'Görev ve İş Yükü'!Z187)</f>
        <v/>
      </c>
      <c r="O187" s="101" t="str">
        <f>IF($A187="","",'Görev ve İş Yükü'!AA187)</f>
        <v/>
      </c>
      <c r="P187" s="102" t="str">
        <f>IF($A187="","",'Görev ve İş Yükü'!AB187)</f>
        <v/>
      </c>
      <c r="Q187" s="103" t="str">
        <f>IF($A187="","",'Görev ve İş Yükü'!AC187)</f>
        <v/>
      </c>
      <c r="R187" s="108" t="str">
        <f>IF($A187="","",'Görev ve İş Yükü'!N187)</f>
        <v/>
      </c>
      <c r="S187" s="108" t="str">
        <f>IF($A187="","",'Görev ve İş Yükü'!R187)</f>
        <v/>
      </c>
      <c r="T187" s="108" t="str">
        <f>IF($A187="","",'Görev ve İş Yükü'!S187)</f>
        <v/>
      </c>
      <c r="U187" s="123" t="str">
        <f>IF($A187="","",IFERROR(INDEX('İş Değerleme &amp; Kademe'!$N$6:$N$105,MATCH($A187,'İş Değerleme &amp; Kademe'!$A$6:$A$105,0)),""))</f>
        <v/>
      </c>
      <c r="V187" s="108" t="str">
        <f>IF($A187="","",IFERROR(INDEX('İş Değerleme &amp; Kademe'!$O$6:$O$105,MATCH($A187,'İş Değerleme &amp; Kademe'!$A$6:$A$105,0)),""))</f>
        <v/>
      </c>
      <c r="W187" s="123" t="str">
        <f>IF($A187="","",IFERROR(INDEX('Yetenek &amp; Kariyer'!$O$6:$O$105,MATCH($A187,'Yetenek &amp; Kariyer'!$A$6:$A$105,0)),""))</f>
        <v/>
      </c>
      <c r="X187" s="108" t="str">
        <f>IF($A187="","",IFERROR(INDEX('Yetenek &amp; Kariyer'!$P$6:$P$105,MATCH($A187,'Yetenek &amp; Kariyer'!$A$6:$A$105,0)),""))</f>
        <v/>
      </c>
      <c r="Y187" s="108" t="str">
        <f>IF($A187="","",IFERROR(INDEX('Pozisyon Envanteri'!$Q$6:$Q$105,MATCH($A187,'Pozisyon Envanteri'!$A$6:$A$105,0)),""))</f>
        <v/>
      </c>
    </row>
    <row r="188" spans="1:25" x14ac:dyDescent="0.25">
      <c r="A188" s="108" t="str">
        <f>IF('Görev ve İş Yükü'!A188="","",'Görev ve İş Yükü'!A188)</f>
        <v/>
      </c>
      <c r="B188" s="108" t="str">
        <f>IF($A188="","",IFERROR(INDEX('Pozisyon Envanteri'!$B$6:$B$105,MATCH($A188,'Pozisyon Envanteri'!$A$6:$A$105,0)),""))</f>
        <v/>
      </c>
      <c r="C188" s="108" t="str">
        <f>IF($A188="","",IFERROR(INDEX('Pozisyon Envanteri'!$C$6:$C$105,MATCH($A188,'Pozisyon Envanteri'!$A$6:$A$105,0)),""))</f>
        <v/>
      </c>
      <c r="D188" s="108" t="str">
        <f>IF($A188="","",IFERROR(INDEX('Pozisyon Envanteri'!$D$6:$D$105,MATCH($A188,'Pozisyon Envanteri'!$A$6:$A$105,0)),""))</f>
        <v/>
      </c>
      <c r="E188" s="108" t="str">
        <f>IF($A188="","",IFERROR(INDEX('Pozisyon Envanteri'!$E$6:$E$105,MATCH($A188,'Pozisyon Envanteri'!$A$6:$A$105,0)),""))</f>
        <v/>
      </c>
      <c r="F188" s="108" t="str">
        <f>IF($A188="","",IFERROR(INDEX('Pozisyon Envanteri'!$F$6:$F$105,MATCH($A188,'Pozisyon Envanteri'!$A$6:$A$105,0)),""))</f>
        <v/>
      </c>
      <c r="G188" s="108" t="str">
        <f>IF($A188="","",IFERROR(INDEX('Pozisyon Envanteri'!$L$6:$L$105,MATCH($A188,'Pozisyon Envanteri'!$A$6:$A$105,0)),""))</f>
        <v/>
      </c>
      <c r="H188" s="108" t="str">
        <f>IF($A188="","",IFERROR(INDEX('Pozisyon Envanteri'!$M$6:$M$105,MATCH($A188,'Pozisyon Envanteri'!$A$6:$A$105,0)),""))</f>
        <v/>
      </c>
      <c r="I188" s="108" t="str">
        <f>IF($A188="","",'Görev ve İş Yükü'!B188)</f>
        <v/>
      </c>
      <c r="J188" s="108" t="str">
        <f>IF($A188="","",'Görev ve İş Yükü'!C188)</f>
        <v/>
      </c>
      <c r="K188" s="108" t="str">
        <f>IF($A188="","",'Görev ve İş Yükü'!F188)</f>
        <v/>
      </c>
      <c r="L188" s="102" t="str">
        <f>IF($A188="","",'Görev ve İş Yükü'!I188)</f>
        <v/>
      </c>
      <c r="M188" s="108" t="str">
        <f>IF($A188="","",'Görev ve İş Yükü'!W188)</f>
        <v/>
      </c>
      <c r="N188" s="101" t="str">
        <f>IF($A188="","",'Görev ve İş Yükü'!Z188)</f>
        <v/>
      </c>
      <c r="O188" s="101" t="str">
        <f>IF($A188="","",'Görev ve İş Yükü'!AA188)</f>
        <v/>
      </c>
      <c r="P188" s="102" t="str">
        <f>IF($A188="","",'Görev ve İş Yükü'!AB188)</f>
        <v/>
      </c>
      <c r="Q188" s="103" t="str">
        <f>IF($A188="","",'Görev ve İş Yükü'!AC188)</f>
        <v/>
      </c>
      <c r="R188" s="108" t="str">
        <f>IF($A188="","",'Görev ve İş Yükü'!N188)</f>
        <v/>
      </c>
      <c r="S188" s="108" t="str">
        <f>IF($A188="","",'Görev ve İş Yükü'!R188)</f>
        <v/>
      </c>
      <c r="T188" s="108" t="str">
        <f>IF($A188="","",'Görev ve İş Yükü'!S188)</f>
        <v/>
      </c>
      <c r="U188" s="123" t="str">
        <f>IF($A188="","",IFERROR(INDEX('İş Değerleme &amp; Kademe'!$N$6:$N$105,MATCH($A188,'İş Değerleme &amp; Kademe'!$A$6:$A$105,0)),""))</f>
        <v/>
      </c>
      <c r="V188" s="108" t="str">
        <f>IF($A188="","",IFERROR(INDEX('İş Değerleme &amp; Kademe'!$O$6:$O$105,MATCH($A188,'İş Değerleme &amp; Kademe'!$A$6:$A$105,0)),""))</f>
        <v/>
      </c>
      <c r="W188" s="123" t="str">
        <f>IF($A188="","",IFERROR(INDEX('Yetenek &amp; Kariyer'!$O$6:$O$105,MATCH($A188,'Yetenek &amp; Kariyer'!$A$6:$A$105,0)),""))</f>
        <v/>
      </c>
      <c r="X188" s="108" t="str">
        <f>IF($A188="","",IFERROR(INDEX('Yetenek &amp; Kariyer'!$P$6:$P$105,MATCH($A188,'Yetenek &amp; Kariyer'!$A$6:$A$105,0)),""))</f>
        <v/>
      </c>
      <c r="Y188" s="108" t="str">
        <f>IF($A188="","",IFERROR(INDEX('Pozisyon Envanteri'!$Q$6:$Q$105,MATCH($A188,'Pozisyon Envanteri'!$A$6:$A$105,0)),""))</f>
        <v/>
      </c>
    </row>
    <row r="189" spans="1:25" x14ac:dyDescent="0.25">
      <c r="A189" s="108" t="str">
        <f>IF('Görev ve İş Yükü'!A189="","",'Görev ve İş Yükü'!A189)</f>
        <v/>
      </c>
      <c r="B189" s="108" t="str">
        <f>IF($A189="","",IFERROR(INDEX('Pozisyon Envanteri'!$B$6:$B$105,MATCH($A189,'Pozisyon Envanteri'!$A$6:$A$105,0)),""))</f>
        <v/>
      </c>
      <c r="C189" s="108" t="str">
        <f>IF($A189="","",IFERROR(INDEX('Pozisyon Envanteri'!$C$6:$C$105,MATCH($A189,'Pozisyon Envanteri'!$A$6:$A$105,0)),""))</f>
        <v/>
      </c>
      <c r="D189" s="108" t="str">
        <f>IF($A189="","",IFERROR(INDEX('Pozisyon Envanteri'!$D$6:$D$105,MATCH($A189,'Pozisyon Envanteri'!$A$6:$A$105,0)),""))</f>
        <v/>
      </c>
      <c r="E189" s="108" t="str">
        <f>IF($A189="","",IFERROR(INDEX('Pozisyon Envanteri'!$E$6:$E$105,MATCH($A189,'Pozisyon Envanteri'!$A$6:$A$105,0)),""))</f>
        <v/>
      </c>
      <c r="F189" s="108" t="str">
        <f>IF($A189="","",IFERROR(INDEX('Pozisyon Envanteri'!$F$6:$F$105,MATCH($A189,'Pozisyon Envanteri'!$A$6:$A$105,0)),""))</f>
        <v/>
      </c>
      <c r="G189" s="108" t="str">
        <f>IF($A189="","",IFERROR(INDEX('Pozisyon Envanteri'!$L$6:$L$105,MATCH($A189,'Pozisyon Envanteri'!$A$6:$A$105,0)),""))</f>
        <v/>
      </c>
      <c r="H189" s="108" t="str">
        <f>IF($A189="","",IFERROR(INDEX('Pozisyon Envanteri'!$M$6:$M$105,MATCH($A189,'Pozisyon Envanteri'!$A$6:$A$105,0)),""))</f>
        <v/>
      </c>
      <c r="I189" s="108" t="str">
        <f>IF($A189="","",'Görev ve İş Yükü'!B189)</f>
        <v/>
      </c>
      <c r="J189" s="108" t="str">
        <f>IF($A189="","",'Görev ve İş Yükü'!C189)</f>
        <v/>
      </c>
      <c r="K189" s="108" t="str">
        <f>IF($A189="","",'Görev ve İş Yükü'!F189)</f>
        <v/>
      </c>
      <c r="L189" s="102" t="str">
        <f>IF($A189="","",'Görev ve İş Yükü'!I189)</f>
        <v/>
      </c>
      <c r="M189" s="108" t="str">
        <f>IF($A189="","",'Görev ve İş Yükü'!W189)</f>
        <v/>
      </c>
      <c r="N189" s="101" t="str">
        <f>IF($A189="","",'Görev ve İş Yükü'!Z189)</f>
        <v/>
      </c>
      <c r="O189" s="101" t="str">
        <f>IF($A189="","",'Görev ve İş Yükü'!AA189)</f>
        <v/>
      </c>
      <c r="P189" s="102" t="str">
        <f>IF($A189="","",'Görev ve İş Yükü'!AB189)</f>
        <v/>
      </c>
      <c r="Q189" s="103" t="str">
        <f>IF($A189="","",'Görev ve İş Yükü'!AC189)</f>
        <v/>
      </c>
      <c r="R189" s="108" t="str">
        <f>IF($A189="","",'Görev ve İş Yükü'!N189)</f>
        <v/>
      </c>
      <c r="S189" s="108" t="str">
        <f>IF($A189="","",'Görev ve İş Yükü'!R189)</f>
        <v/>
      </c>
      <c r="T189" s="108" t="str">
        <f>IF($A189="","",'Görev ve İş Yükü'!S189)</f>
        <v/>
      </c>
      <c r="U189" s="123" t="str">
        <f>IF($A189="","",IFERROR(INDEX('İş Değerleme &amp; Kademe'!$N$6:$N$105,MATCH($A189,'İş Değerleme &amp; Kademe'!$A$6:$A$105,0)),""))</f>
        <v/>
      </c>
      <c r="V189" s="108" t="str">
        <f>IF($A189="","",IFERROR(INDEX('İş Değerleme &amp; Kademe'!$O$6:$O$105,MATCH($A189,'İş Değerleme &amp; Kademe'!$A$6:$A$105,0)),""))</f>
        <v/>
      </c>
      <c r="W189" s="123" t="str">
        <f>IF($A189="","",IFERROR(INDEX('Yetenek &amp; Kariyer'!$O$6:$O$105,MATCH($A189,'Yetenek &amp; Kariyer'!$A$6:$A$105,0)),""))</f>
        <v/>
      </c>
      <c r="X189" s="108" t="str">
        <f>IF($A189="","",IFERROR(INDEX('Yetenek &amp; Kariyer'!$P$6:$P$105,MATCH($A189,'Yetenek &amp; Kariyer'!$A$6:$A$105,0)),""))</f>
        <v/>
      </c>
      <c r="Y189" s="108" t="str">
        <f>IF($A189="","",IFERROR(INDEX('Pozisyon Envanteri'!$Q$6:$Q$105,MATCH($A189,'Pozisyon Envanteri'!$A$6:$A$105,0)),""))</f>
        <v/>
      </c>
    </row>
    <row r="190" spans="1:25" x14ac:dyDescent="0.25">
      <c r="A190" s="108" t="str">
        <f>IF('Görev ve İş Yükü'!A190="","",'Görev ve İş Yükü'!A190)</f>
        <v/>
      </c>
      <c r="B190" s="108" t="str">
        <f>IF($A190="","",IFERROR(INDEX('Pozisyon Envanteri'!$B$6:$B$105,MATCH($A190,'Pozisyon Envanteri'!$A$6:$A$105,0)),""))</f>
        <v/>
      </c>
      <c r="C190" s="108" t="str">
        <f>IF($A190="","",IFERROR(INDEX('Pozisyon Envanteri'!$C$6:$C$105,MATCH($A190,'Pozisyon Envanteri'!$A$6:$A$105,0)),""))</f>
        <v/>
      </c>
      <c r="D190" s="108" t="str">
        <f>IF($A190="","",IFERROR(INDEX('Pozisyon Envanteri'!$D$6:$D$105,MATCH($A190,'Pozisyon Envanteri'!$A$6:$A$105,0)),""))</f>
        <v/>
      </c>
      <c r="E190" s="108" t="str">
        <f>IF($A190="","",IFERROR(INDEX('Pozisyon Envanteri'!$E$6:$E$105,MATCH($A190,'Pozisyon Envanteri'!$A$6:$A$105,0)),""))</f>
        <v/>
      </c>
      <c r="F190" s="108" t="str">
        <f>IF($A190="","",IFERROR(INDEX('Pozisyon Envanteri'!$F$6:$F$105,MATCH($A190,'Pozisyon Envanteri'!$A$6:$A$105,0)),""))</f>
        <v/>
      </c>
      <c r="G190" s="108" t="str">
        <f>IF($A190="","",IFERROR(INDEX('Pozisyon Envanteri'!$L$6:$L$105,MATCH($A190,'Pozisyon Envanteri'!$A$6:$A$105,0)),""))</f>
        <v/>
      </c>
      <c r="H190" s="108" t="str">
        <f>IF($A190="","",IFERROR(INDEX('Pozisyon Envanteri'!$M$6:$M$105,MATCH($A190,'Pozisyon Envanteri'!$A$6:$A$105,0)),""))</f>
        <v/>
      </c>
      <c r="I190" s="108" t="str">
        <f>IF($A190="","",'Görev ve İş Yükü'!B190)</f>
        <v/>
      </c>
      <c r="J190" s="108" t="str">
        <f>IF($A190="","",'Görev ve İş Yükü'!C190)</f>
        <v/>
      </c>
      <c r="K190" s="108" t="str">
        <f>IF($A190="","",'Görev ve İş Yükü'!F190)</f>
        <v/>
      </c>
      <c r="L190" s="102" t="str">
        <f>IF($A190="","",'Görev ve İş Yükü'!I190)</f>
        <v/>
      </c>
      <c r="M190" s="108" t="str">
        <f>IF($A190="","",'Görev ve İş Yükü'!W190)</f>
        <v/>
      </c>
      <c r="N190" s="101" t="str">
        <f>IF($A190="","",'Görev ve İş Yükü'!Z190)</f>
        <v/>
      </c>
      <c r="O190" s="101" t="str">
        <f>IF($A190="","",'Görev ve İş Yükü'!AA190)</f>
        <v/>
      </c>
      <c r="P190" s="102" t="str">
        <f>IF($A190="","",'Görev ve İş Yükü'!AB190)</f>
        <v/>
      </c>
      <c r="Q190" s="103" t="str">
        <f>IF($A190="","",'Görev ve İş Yükü'!AC190)</f>
        <v/>
      </c>
      <c r="R190" s="108" t="str">
        <f>IF($A190="","",'Görev ve İş Yükü'!N190)</f>
        <v/>
      </c>
      <c r="S190" s="108" t="str">
        <f>IF($A190="","",'Görev ve İş Yükü'!R190)</f>
        <v/>
      </c>
      <c r="T190" s="108" t="str">
        <f>IF($A190="","",'Görev ve İş Yükü'!S190)</f>
        <v/>
      </c>
      <c r="U190" s="123" t="str">
        <f>IF($A190="","",IFERROR(INDEX('İş Değerleme &amp; Kademe'!$N$6:$N$105,MATCH($A190,'İş Değerleme &amp; Kademe'!$A$6:$A$105,0)),""))</f>
        <v/>
      </c>
      <c r="V190" s="108" t="str">
        <f>IF($A190="","",IFERROR(INDEX('İş Değerleme &amp; Kademe'!$O$6:$O$105,MATCH($A190,'İş Değerleme &amp; Kademe'!$A$6:$A$105,0)),""))</f>
        <v/>
      </c>
      <c r="W190" s="123" t="str">
        <f>IF($A190="","",IFERROR(INDEX('Yetenek &amp; Kariyer'!$O$6:$O$105,MATCH($A190,'Yetenek &amp; Kariyer'!$A$6:$A$105,0)),""))</f>
        <v/>
      </c>
      <c r="X190" s="108" t="str">
        <f>IF($A190="","",IFERROR(INDEX('Yetenek &amp; Kariyer'!$P$6:$P$105,MATCH($A190,'Yetenek &amp; Kariyer'!$A$6:$A$105,0)),""))</f>
        <v/>
      </c>
      <c r="Y190" s="108" t="str">
        <f>IF($A190="","",IFERROR(INDEX('Pozisyon Envanteri'!$Q$6:$Q$105,MATCH($A190,'Pozisyon Envanteri'!$A$6:$A$105,0)),""))</f>
        <v/>
      </c>
    </row>
    <row r="191" spans="1:25" x14ac:dyDescent="0.25">
      <c r="A191" s="108" t="str">
        <f>IF('Görev ve İş Yükü'!A191="","",'Görev ve İş Yükü'!A191)</f>
        <v/>
      </c>
      <c r="B191" s="108" t="str">
        <f>IF($A191="","",IFERROR(INDEX('Pozisyon Envanteri'!$B$6:$B$105,MATCH($A191,'Pozisyon Envanteri'!$A$6:$A$105,0)),""))</f>
        <v/>
      </c>
      <c r="C191" s="108" t="str">
        <f>IF($A191="","",IFERROR(INDEX('Pozisyon Envanteri'!$C$6:$C$105,MATCH($A191,'Pozisyon Envanteri'!$A$6:$A$105,0)),""))</f>
        <v/>
      </c>
      <c r="D191" s="108" t="str">
        <f>IF($A191="","",IFERROR(INDEX('Pozisyon Envanteri'!$D$6:$D$105,MATCH($A191,'Pozisyon Envanteri'!$A$6:$A$105,0)),""))</f>
        <v/>
      </c>
      <c r="E191" s="108" t="str">
        <f>IF($A191="","",IFERROR(INDEX('Pozisyon Envanteri'!$E$6:$E$105,MATCH($A191,'Pozisyon Envanteri'!$A$6:$A$105,0)),""))</f>
        <v/>
      </c>
      <c r="F191" s="108" t="str">
        <f>IF($A191="","",IFERROR(INDEX('Pozisyon Envanteri'!$F$6:$F$105,MATCH($A191,'Pozisyon Envanteri'!$A$6:$A$105,0)),""))</f>
        <v/>
      </c>
      <c r="G191" s="108" t="str">
        <f>IF($A191="","",IFERROR(INDEX('Pozisyon Envanteri'!$L$6:$L$105,MATCH($A191,'Pozisyon Envanteri'!$A$6:$A$105,0)),""))</f>
        <v/>
      </c>
      <c r="H191" s="108" t="str">
        <f>IF($A191="","",IFERROR(INDEX('Pozisyon Envanteri'!$M$6:$M$105,MATCH($A191,'Pozisyon Envanteri'!$A$6:$A$105,0)),""))</f>
        <v/>
      </c>
      <c r="I191" s="108" t="str">
        <f>IF($A191="","",'Görev ve İş Yükü'!B191)</f>
        <v/>
      </c>
      <c r="J191" s="108" t="str">
        <f>IF($A191="","",'Görev ve İş Yükü'!C191)</f>
        <v/>
      </c>
      <c r="K191" s="108" t="str">
        <f>IF($A191="","",'Görev ve İş Yükü'!F191)</f>
        <v/>
      </c>
      <c r="L191" s="102" t="str">
        <f>IF($A191="","",'Görev ve İş Yükü'!I191)</f>
        <v/>
      </c>
      <c r="M191" s="108" t="str">
        <f>IF($A191="","",'Görev ve İş Yükü'!W191)</f>
        <v/>
      </c>
      <c r="N191" s="101" t="str">
        <f>IF($A191="","",'Görev ve İş Yükü'!Z191)</f>
        <v/>
      </c>
      <c r="O191" s="101" t="str">
        <f>IF($A191="","",'Görev ve İş Yükü'!AA191)</f>
        <v/>
      </c>
      <c r="P191" s="102" t="str">
        <f>IF($A191="","",'Görev ve İş Yükü'!AB191)</f>
        <v/>
      </c>
      <c r="Q191" s="103" t="str">
        <f>IF($A191="","",'Görev ve İş Yükü'!AC191)</f>
        <v/>
      </c>
      <c r="R191" s="108" t="str">
        <f>IF($A191="","",'Görev ve İş Yükü'!N191)</f>
        <v/>
      </c>
      <c r="S191" s="108" t="str">
        <f>IF($A191="","",'Görev ve İş Yükü'!R191)</f>
        <v/>
      </c>
      <c r="T191" s="108" t="str">
        <f>IF($A191="","",'Görev ve İş Yükü'!S191)</f>
        <v/>
      </c>
      <c r="U191" s="123" t="str">
        <f>IF($A191="","",IFERROR(INDEX('İş Değerleme &amp; Kademe'!$N$6:$N$105,MATCH($A191,'İş Değerleme &amp; Kademe'!$A$6:$A$105,0)),""))</f>
        <v/>
      </c>
      <c r="V191" s="108" t="str">
        <f>IF($A191="","",IFERROR(INDEX('İş Değerleme &amp; Kademe'!$O$6:$O$105,MATCH($A191,'İş Değerleme &amp; Kademe'!$A$6:$A$105,0)),""))</f>
        <v/>
      </c>
      <c r="W191" s="123" t="str">
        <f>IF($A191="","",IFERROR(INDEX('Yetenek &amp; Kariyer'!$O$6:$O$105,MATCH($A191,'Yetenek &amp; Kariyer'!$A$6:$A$105,0)),""))</f>
        <v/>
      </c>
      <c r="X191" s="108" t="str">
        <f>IF($A191="","",IFERROR(INDEX('Yetenek &amp; Kariyer'!$P$6:$P$105,MATCH($A191,'Yetenek &amp; Kariyer'!$A$6:$A$105,0)),""))</f>
        <v/>
      </c>
      <c r="Y191" s="108" t="str">
        <f>IF($A191="","",IFERROR(INDEX('Pozisyon Envanteri'!$Q$6:$Q$105,MATCH($A191,'Pozisyon Envanteri'!$A$6:$A$105,0)),""))</f>
        <v/>
      </c>
    </row>
    <row r="192" spans="1:25" x14ac:dyDescent="0.25">
      <c r="A192" s="108" t="str">
        <f>IF('Görev ve İş Yükü'!A192="","",'Görev ve İş Yükü'!A192)</f>
        <v/>
      </c>
      <c r="B192" s="108" t="str">
        <f>IF($A192="","",IFERROR(INDEX('Pozisyon Envanteri'!$B$6:$B$105,MATCH($A192,'Pozisyon Envanteri'!$A$6:$A$105,0)),""))</f>
        <v/>
      </c>
      <c r="C192" s="108" t="str">
        <f>IF($A192="","",IFERROR(INDEX('Pozisyon Envanteri'!$C$6:$C$105,MATCH($A192,'Pozisyon Envanteri'!$A$6:$A$105,0)),""))</f>
        <v/>
      </c>
      <c r="D192" s="108" t="str">
        <f>IF($A192="","",IFERROR(INDEX('Pozisyon Envanteri'!$D$6:$D$105,MATCH($A192,'Pozisyon Envanteri'!$A$6:$A$105,0)),""))</f>
        <v/>
      </c>
      <c r="E192" s="108" t="str">
        <f>IF($A192="","",IFERROR(INDEX('Pozisyon Envanteri'!$E$6:$E$105,MATCH($A192,'Pozisyon Envanteri'!$A$6:$A$105,0)),""))</f>
        <v/>
      </c>
      <c r="F192" s="108" t="str">
        <f>IF($A192="","",IFERROR(INDEX('Pozisyon Envanteri'!$F$6:$F$105,MATCH($A192,'Pozisyon Envanteri'!$A$6:$A$105,0)),""))</f>
        <v/>
      </c>
      <c r="G192" s="108" t="str">
        <f>IF($A192="","",IFERROR(INDEX('Pozisyon Envanteri'!$L$6:$L$105,MATCH($A192,'Pozisyon Envanteri'!$A$6:$A$105,0)),""))</f>
        <v/>
      </c>
      <c r="H192" s="108" t="str">
        <f>IF($A192="","",IFERROR(INDEX('Pozisyon Envanteri'!$M$6:$M$105,MATCH($A192,'Pozisyon Envanteri'!$A$6:$A$105,0)),""))</f>
        <v/>
      </c>
      <c r="I192" s="108" t="str">
        <f>IF($A192="","",'Görev ve İş Yükü'!B192)</f>
        <v/>
      </c>
      <c r="J192" s="108" t="str">
        <f>IF($A192="","",'Görev ve İş Yükü'!C192)</f>
        <v/>
      </c>
      <c r="K192" s="108" t="str">
        <f>IF($A192="","",'Görev ve İş Yükü'!F192)</f>
        <v/>
      </c>
      <c r="L192" s="102" t="str">
        <f>IF($A192="","",'Görev ve İş Yükü'!I192)</f>
        <v/>
      </c>
      <c r="M192" s="108" t="str">
        <f>IF($A192="","",'Görev ve İş Yükü'!W192)</f>
        <v/>
      </c>
      <c r="N192" s="101" t="str">
        <f>IF($A192="","",'Görev ve İş Yükü'!Z192)</f>
        <v/>
      </c>
      <c r="O192" s="101" t="str">
        <f>IF($A192="","",'Görev ve İş Yükü'!AA192)</f>
        <v/>
      </c>
      <c r="P192" s="102" t="str">
        <f>IF($A192="","",'Görev ve İş Yükü'!AB192)</f>
        <v/>
      </c>
      <c r="Q192" s="103" t="str">
        <f>IF($A192="","",'Görev ve İş Yükü'!AC192)</f>
        <v/>
      </c>
      <c r="R192" s="108" t="str">
        <f>IF($A192="","",'Görev ve İş Yükü'!N192)</f>
        <v/>
      </c>
      <c r="S192" s="108" t="str">
        <f>IF($A192="","",'Görev ve İş Yükü'!R192)</f>
        <v/>
      </c>
      <c r="T192" s="108" t="str">
        <f>IF($A192="","",'Görev ve İş Yükü'!S192)</f>
        <v/>
      </c>
      <c r="U192" s="123" t="str">
        <f>IF($A192="","",IFERROR(INDEX('İş Değerleme &amp; Kademe'!$N$6:$N$105,MATCH($A192,'İş Değerleme &amp; Kademe'!$A$6:$A$105,0)),""))</f>
        <v/>
      </c>
      <c r="V192" s="108" t="str">
        <f>IF($A192="","",IFERROR(INDEX('İş Değerleme &amp; Kademe'!$O$6:$O$105,MATCH($A192,'İş Değerleme &amp; Kademe'!$A$6:$A$105,0)),""))</f>
        <v/>
      </c>
      <c r="W192" s="123" t="str">
        <f>IF($A192="","",IFERROR(INDEX('Yetenek &amp; Kariyer'!$O$6:$O$105,MATCH($A192,'Yetenek &amp; Kariyer'!$A$6:$A$105,0)),""))</f>
        <v/>
      </c>
      <c r="X192" s="108" t="str">
        <f>IF($A192="","",IFERROR(INDEX('Yetenek &amp; Kariyer'!$P$6:$P$105,MATCH($A192,'Yetenek &amp; Kariyer'!$A$6:$A$105,0)),""))</f>
        <v/>
      </c>
      <c r="Y192" s="108" t="str">
        <f>IF($A192="","",IFERROR(INDEX('Pozisyon Envanteri'!$Q$6:$Q$105,MATCH($A192,'Pozisyon Envanteri'!$A$6:$A$105,0)),""))</f>
        <v/>
      </c>
    </row>
    <row r="193" spans="1:25" x14ac:dyDescent="0.25">
      <c r="A193" s="108" t="str">
        <f>IF('Görev ve İş Yükü'!A193="","",'Görev ve İş Yükü'!A193)</f>
        <v/>
      </c>
      <c r="B193" s="108" t="str">
        <f>IF($A193="","",IFERROR(INDEX('Pozisyon Envanteri'!$B$6:$B$105,MATCH($A193,'Pozisyon Envanteri'!$A$6:$A$105,0)),""))</f>
        <v/>
      </c>
      <c r="C193" s="108" t="str">
        <f>IF($A193="","",IFERROR(INDEX('Pozisyon Envanteri'!$C$6:$C$105,MATCH($A193,'Pozisyon Envanteri'!$A$6:$A$105,0)),""))</f>
        <v/>
      </c>
      <c r="D193" s="108" t="str">
        <f>IF($A193="","",IFERROR(INDEX('Pozisyon Envanteri'!$D$6:$D$105,MATCH($A193,'Pozisyon Envanteri'!$A$6:$A$105,0)),""))</f>
        <v/>
      </c>
      <c r="E193" s="108" t="str">
        <f>IF($A193="","",IFERROR(INDEX('Pozisyon Envanteri'!$E$6:$E$105,MATCH($A193,'Pozisyon Envanteri'!$A$6:$A$105,0)),""))</f>
        <v/>
      </c>
      <c r="F193" s="108" t="str">
        <f>IF($A193="","",IFERROR(INDEX('Pozisyon Envanteri'!$F$6:$F$105,MATCH($A193,'Pozisyon Envanteri'!$A$6:$A$105,0)),""))</f>
        <v/>
      </c>
      <c r="G193" s="108" t="str">
        <f>IF($A193="","",IFERROR(INDEX('Pozisyon Envanteri'!$L$6:$L$105,MATCH($A193,'Pozisyon Envanteri'!$A$6:$A$105,0)),""))</f>
        <v/>
      </c>
      <c r="H193" s="108" t="str">
        <f>IF($A193="","",IFERROR(INDEX('Pozisyon Envanteri'!$M$6:$M$105,MATCH($A193,'Pozisyon Envanteri'!$A$6:$A$105,0)),""))</f>
        <v/>
      </c>
      <c r="I193" s="108" t="str">
        <f>IF($A193="","",'Görev ve İş Yükü'!B193)</f>
        <v/>
      </c>
      <c r="J193" s="108" t="str">
        <f>IF($A193="","",'Görev ve İş Yükü'!C193)</f>
        <v/>
      </c>
      <c r="K193" s="108" t="str">
        <f>IF($A193="","",'Görev ve İş Yükü'!F193)</f>
        <v/>
      </c>
      <c r="L193" s="102" t="str">
        <f>IF($A193="","",'Görev ve İş Yükü'!I193)</f>
        <v/>
      </c>
      <c r="M193" s="108" t="str">
        <f>IF($A193="","",'Görev ve İş Yükü'!W193)</f>
        <v/>
      </c>
      <c r="N193" s="101" t="str">
        <f>IF($A193="","",'Görev ve İş Yükü'!Z193)</f>
        <v/>
      </c>
      <c r="O193" s="101" t="str">
        <f>IF($A193="","",'Görev ve İş Yükü'!AA193)</f>
        <v/>
      </c>
      <c r="P193" s="102" t="str">
        <f>IF($A193="","",'Görev ve İş Yükü'!AB193)</f>
        <v/>
      </c>
      <c r="Q193" s="103" t="str">
        <f>IF($A193="","",'Görev ve İş Yükü'!AC193)</f>
        <v/>
      </c>
      <c r="R193" s="108" t="str">
        <f>IF($A193="","",'Görev ve İş Yükü'!N193)</f>
        <v/>
      </c>
      <c r="S193" s="108" t="str">
        <f>IF($A193="","",'Görev ve İş Yükü'!R193)</f>
        <v/>
      </c>
      <c r="T193" s="108" t="str">
        <f>IF($A193="","",'Görev ve İş Yükü'!S193)</f>
        <v/>
      </c>
      <c r="U193" s="123" t="str">
        <f>IF($A193="","",IFERROR(INDEX('İş Değerleme &amp; Kademe'!$N$6:$N$105,MATCH($A193,'İş Değerleme &amp; Kademe'!$A$6:$A$105,0)),""))</f>
        <v/>
      </c>
      <c r="V193" s="108" t="str">
        <f>IF($A193="","",IFERROR(INDEX('İş Değerleme &amp; Kademe'!$O$6:$O$105,MATCH($A193,'İş Değerleme &amp; Kademe'!$A$6:$A$105,0)),""))</f>
        <v/>
      </c>
      <c r="W193" s="123" t="str">
        <f>IF($A193="","",IFERROR(INDEX('Yetenek &amp; Kariyer'!$O$6:$O$105,MATCH($A193,'Yetenek &amp; Kariyer'!$A$6:$A$105,0)),""))</f>
        <v/>
      </c>
      <c r="X193" s="108" t="str">
        <f>IF($A193="","",IFERROR(INDEX('Yetenek &amp; Kariyer'!$P$6:$P$105,MATCH($A193,'Yetenek &amp; Kariyer'!$A$6:$A$105,0)),""))</f>
        <v/>
      </c>
      <c r="Y193" s="108" t="str">
        <f>IF($A193="","",IFERROR(INDEX('Pozisyon Envanteri'!$Q$6:$Q$105,MATCH($A193,'Pozisyon Envanteri'!$A$6:$A$105,0)),""))</f>
        <v/>
      </c>
    </row>
    <row r="194" spans="1:25" x14ac:dyDescent="0.25">
      <c r="A194" s="108" t="str">
        <f>IF('Görev ve İş Yükü'!A194="","",'Görev ve İş Yükü'!A194)</f>
        <v/>
      </c>
      <c r="B194" s="108" t="str">
        <f>IF($A194="","",IFERROR(INDEX('Pozisyon Envanteri'!$B$6:$B$105,MATCH($A194,'Pozisyon Envanteri'!$A$6:$A$105,0)),""))</f>
        <v/>
      </c>
      <c r="C194" s="108" t="str">
        <f>IF($A194="","",IFERROR(INDEX('Pozisyon Envanteri'!$C$6:$C$105,MATCH($A194,'Pozisyon Envanteri'!$A$6:$A$105,0)),""))</f>
        <v/>
      </c>
      <c r="D194" s="108" t="str">
        <f>IF($A194="","",IFERROR(INDEX('Pozisyon Envanteri'!$D$6:$D$105,MATCH($A194,'Pozisyon Envanteri'!$A$6:$A$105,0)),""))</f>
        <v/>
      </c>
      <c r="E194" s="108" t="str">
        <f>IF($A194="","",IFERROR(INDEX('Pozisyon Envanteri'!$E$6:$E$105,MATCH($A194,'Pozisyon Envanteri'!$A$6:$A$105,0)),""))</f>
        <v/>
      </c>
      <c r="F194" s="108" t="str">
        <f>IF($A194="","",IFERROR(INDEX('Pozisyon Envanteri'!$F$6:$F$105,MATCH($A194,'Pozisyon Envanteri'!$A$6:$A$105,0)),""))</f>
        <v/>
      </c>
      <c r="G194" s="108" t="str">
        <f>IF($A194="","",IFERROR(INDEX('Pozisyon Envanteri'!$L$6:$L$105,MATCH($A194,'Pozisyon Envanteri'!$A$6:$A$105,0)),""))</f>
        <v/>
      </c>
      <c r="H194" s="108" t="str">
        <f>IF($A194="","",IFERROR(INDEX('Pozisyon Envanteri'!$M$6:$M$105,MATCH($A194,'Pozisyon Envanteri'!$A$6:$A$105,0)),""))</f>
        <v/>
      </c>
      <c r="I194" s="108" t="str">
        <f>IF($A194="","",'Görev ve İş Yükü'!B194)</f>
        <v/>
      </c>
      <c r="J194" s="108" t="str">
        <f>IF($A194="","",'Görev ve İş Yükü'!C194)</f>
        <v/>
      </c>
      <c r="K194" s="108" t="str">
        <f>IF($A194="","",'Görev ve İş Yükü'!F194)</f>
        <v/>
      </c>
      <c r="L194" s="102" t="str">
        <f>IF($A194="","",'Görev ve İş Yükü'!I194)</f>
        <v/>
      </c>
      <c r="M194" s="108" t="str">
        <f>IF($A194="","",'Görev ve İş Yükü'!W194)</f>
        <v/>
      </c>
      <c r="N194" s="101" t="str">
        <f>IF($A194="","",'Görev ve İş Yükü'!Z194)</f>
        <v/>
      </c>
      <c r="O194" s="101" t="str">
        <f>IF($A194="","",'Görev ve İş Yükü'!AA194)</f>
        <v/>
      </c>
      <c r="P194" s="102" t="str">
        <f>IF($A194="","",'Görev ve İş Yükü'!AB194)</f>
        <v/>
      </c>
      <c r="Q194" s="103" t="str">
        <f>IF($A194="","",'Görev ve İş Yükü'!AC194)</f>
        <v/>
      </c>
      <c r="R194" s="108" t="str">
        <f>IF($A194="","",'Görev ve İş Yükü'!N194)</f>
        <v/>
      </c>
      <c r="S194" s="108" t="str">
        <f>IF($A194="","",'Görev ve İş Yükü'!R194)</f>
        <v/>
      </c>
      <c r="T194" s="108" t="str">
        <f>IF($A194="","",'Görev ve İş Yükü'!S194)</f>
        <v/>
      </c>
      <c r="U194" s="123" t="str">
        <f>IF($A194="","",IFERROR(INDEX('İş Değerleme &amp; Kademe'!$N$6:$N$105,MATCH($A194,'İş Değerleme &amp; Kademe'!$A$6:$A$105,0)),""))</f>
        <v/>
      </c>
      <c r="V194" s="108" t="str">
        <f>IF($A194="","",IFERROR(INDEX('İş Değerleme &amp; Kademe'!$O$6:$O$105,MATCH($A194,'İş Değerleme &amp; Kademe'!$A$6:$A$105,0)),""))</f>
        <v/>
      </c>
      <c r="W194" s="123" t="str">
        <f>IF($A194="","",IFERROR(INDEX('Yetenek &amp; Kariyer'!$O$6:$O$105,MATCH($A194,'Yetenek &amp; Kariyer'!$A$6:$A$105,0)),""))</f>
        <v/>
      </c>
      <c r="X194" s="108" t="str">
        <f>IF($A194="","",IFERROR(INDEX('Yetenek &amp; Kariyer'!$P$6:$P$105,MATCH($A194,'Yetenek &amp; Kariyer'!$A$6:$A$105,0)),""))</f>
        <v/>
      </c>
      <c r="Y194" s="108" t="str">
        <f>IF($A194="","",IFERROR(INDEX('Pozisyon Envanteri'!$Q$6:$Q$105,MATCH($A194,'Pozisyon Envanteri'!$A$6:$A$105,0)),""))</f>
        <v/>
      </c>
    </row>
    <row r="195" spans="1:25" x14ac:dyDescent="0.25">
      <c r="A195" s="108" t="str">
        <f>IF('Görev ve İş Yükü'!A195="","",'Görev ve İş Yükü'!A195)</f>
        <v/>
      </c>
      <c r="B195" s="108" t="str">
        <f>IF($A195="","",IFERROR(INDEX('Pozisyon Envanteri'!$B$6:$B$105,MATCH($A195,'Pozisyon Envanteri'!$A$6:$A$105,0)),""))</f>
        <v/>
      </c>
      <c r="C195" s="108" t="str">
        <f>IF($A195="","",IFERROR(INDEX('Pozisyon Envanteri'!$C$6:$C$105,MATCH($A195,'Pozisyon Envanteri'!$A$6:$A$105,0)),""))</f>
        <v/>
      </c>
      <c r="D195" s="108" t="str">
        <f>IF($A195="","",IFERROR(INDEX('Pozisyon Envanteri'!$D$6:$D$105,MATCH($A195,'Pozisyon Envanteri'!$A$6:$A$105,0)),""))</f>
        <v/>
      </c>
      <c r="E195" s="108" t="str">
        <f>IF($A195="","",IFERROR(INDEX('Pozisyon Envanteri'!$E$6:$E$105,MATCH($A195,'Pozisyon Envanteri'!$A$6:$A$105,0)),""))</f>
        <v/>
      </c>
      <c r="F195" s="108" t="str">
        <f>IF($A195="","",IFERROR(INDEX('Pozisyon Envanteri'!$F$6:$F$105,MATCH($A195,'Pozisyon Envanteri'!$A$6:$A$105,0)),""))</f>
        <v/>
      </c>
      <c r="G195" s="108" t="str">
        <f>IF($A195="","",IFERROR(INDEX('Pozisyon Envanteri'!$L$6:$L$105,MATCH($A195,'Pozisyon Envanteri'!$A$6:$A$105,0)),""))</f>
        <v/>
      </c>
      <c r="H195" s="108" t="str">
        <f>IF($A195="","",IFERROR(INDEX('Pozisyon Envanteri'!$M$6:$M$105,MATCH($A195,'Pozisyon Envanteri'!$A$6:$A$105,0)),""))</f>
        <v/>
      </c>
      <c r="I195" s="108" t="str">
        <f>IF($A195="","",'Görev ve İş Yükü'!B195)</f>
        <v/>
      </c>
      <c r="J195" s="108" t="str">
        <f>IF($A195="","",'Görev ve İş Yükü'!C195)</f>
        <v/>
      </c>
      <c r="K195" s="108" t="str">
        <f>IF($A195="","",'Görev ve İş Yükü'!F195)</f>
        <v/>
      </c>
      <c r="L195" s="102" t="str">
        <f>IF($A195="","",'Görev ve İş Yükü'!I195)</f>
        <v/>
      </c>
      <c r="M195" s="108" t="str">
        <f>IF($A195="","",'Görev ve İş Yükü'!W195)</f>
        <v/>
      </c>
      <c r="N195" s="101" t="str">
        <f>IF($A195="","",'Görev ve İş Yükü'!Z195)</f>
        <v/>
      </c>
      <c r="O195" s="101" t="str">
        <f>IF($A195="","",'Görev ve İş Yükü'!AA195)</f>
        <v/>
      </c>
      <c r="P195" s="102" t="str">
        <f>IF($A195="","",'Görev ve İş Yükü'!AB195)</f>
        <v/>
      </c>
      <c r="Q195" s="103" t="str">
        <f>IF($A195="","",'Görev ve İş Yükü'!AC195)</f>
        <v/>
      </c>
      <c r="R195" s="108" t="str">
        <f>IF($A195="","",'Görev ve İş Yükü'!N195)</f>
        <v/>
      </c>
      <c r="S195" s="108" t="str">
        <f>IF($A195="","",'Görev ve İş Yükü'!R195)</f>
        <v/>
      </c>
      <c r="T195" s="108" t="str">
        <f>IF($A195="","",'Görev ve İş Yükü'!S195)</f>
        <v/>
      </c>
      <c r="U195" s="123" t="str">
        <f>IF($A195="","",IFERROR(INDEX('İş Değerleme &amp; Kademe'!$N$6:$N$105,MATCH($A195,'İş Değerleme &amp; Kademe'!$A$6:$A$105,0)),""))</f>
        <v/>
      </c>
      <c r="V195" s="108" t="str">
        <f>IF($A195="","",IFERROR(INDEX('İş Değerleme &amp; Kademe'!$O$6:$O$105,MATCH($A195,'İş Değerleme &amp; Kademe'!$A$6:$A$105,0)),""))</f>
        <v/>
      </c>
      <c r="W195" s="123" t="str">
        <f>IF($A195="","",IFERROR(INDEX('Yetenek &amp; Kariyer'!$O$6:$O$105,MATCH($A195,'Yetenek &amp; Kariyer'!$A$6:$A$105,0)),""))</f>
        <v/>
      </c>
      <c r="X195" s="108" t="str">
        <f>IF($A195="","",IFERROR(INDEX('Yetenek &amp; Kariyer'!$P$6:$P$105,MATCH($A195,'Yetenek &amp; Kariyer'!$A$6:$A$105,0)),""))</f>
        <v/>
      </c>
      <c r="Y195" s="108" t="str">
        <f>IF($A195="","",IFERROR(INDEX('Pozisyon Envanteri'!$Q$6:$Q$105,MATCH($A195,'Pozisyon Envanteri'!$A$6:$A$105,0)),""))</f>
        <v/>
      </c>
    </row>
    <row r="196" spans="1:25" x14ac:dyDescent="0.25">
      <c r="A196" s="108" t="str">
        <f>IF('Görev ve İş Yükü'!A196="","",'Görev ve İş Yükü'!A196)</f>
        <v/>
      </c>
      <c r="B196" s="108" t="str">
        <f>IF($A196="","",IFERROR(INDEX('Pozisyon Envanteri'!$B$6:$B$105,MATCH($A196,'Pozisyon Envanteri'!$A$6:$A$105,0)),""))</f>
        <v/>
      </c>
      <c r="C196" s="108" t="str">
        <f>IF($A196="","",IFERROR(INDEX('Pozisyon Envanteri'!$C$6:$C$105,MATCH($A196,'Pozisyon Envanteri'!$A$6:$A$105,0)),""))</f>
        <v/>
      </c>
      <c r="D196" s="108" t="str">
        <f>IF($A196="","",IFERROR(INDEX('Pozisyon Envanteri'!$D$6:$D$105,MATCH($A196,'Pozisyon Envanteri'!$A$6:$A$105,0)),""))</f>
        <v/>
      </c>
      <c r="E196" s="108" t="str">
        <f>IF($A196="","",IFERROR(INDEX('Pozisyon Envanteri'!$E$6:$E$105,MATCH($A196,'Pozisyon Envanteri'!$A$6:$A$105,0)),""))</f>
        <v/>
      </c>
      <c r="F196" s="108" t="str">
        <f>IF($A196="","",IFERROR(INDEX('Pozisyon Envanteri'!$F$6:$F$105,MATCH($A196,'Pozisyon Envanteri'!$A$6:$A$105,0)),""))</f>
        <v/>
      </c>
      <c r="G196" s="108" t="str">
        <f>IF($A196="","",IFERROR(INDEX('Pozisyon Envanteri'!$L$6:$L$105,MATCH($A196,'Pozisyon Envanteri'!$A$6:$A$105,0)),""))</f>
        <v/>
      </c>
      <c r="H196" s="108" t="str">
        <f>IF($A196="","",IFERROR(INDEX('Pozisyon Envanteri'!$M$6:$M$105,MATCH($A196,'Pozisyon Envanteri'!$A$6:$A$105,0)),""))</f>
        <v/>
      </c>
      <c r="I196" s="108" t="str">
        <f>IF($A196="","",'Görev ve İş Yükü'!B196)</f>
        <v/>
      </c>
      <c r="J196" s="108" t="str">
        <f>IF($A196="","",'Görev ve İş Yükü'!C196)</f>
        <v/>
      </c>
      <c r="K196" s="108" t="str">
        <f>IF($A196="","",'Görev ve İş Yükü'!F196)</f>
        <v/>
      </c>
      <c r="L196" s="102" t="str">
        <f>IF($A196="","",'Görev ve İş Yükü'!I196)</f>
        <v/>
      </c>
      <c r="M196" s="108" t="str">
        <f>IF($A196="","",'Görev ve İş Yükü'!W196)</f>
        <v/>
      </c>
      <c r="N196" s="101" t="str">
        <f>IF($A196="","",'Görev ve İş Yükü'!Z196)</f>
        <v/>
      </c>
      <c r="O196" s="101" t="str">
        <f>IF($A196="","",'Görev ve İş Yükü'!AA196)</f>
        <v/>
      </c>
      <c r="P196" s="102" t="str">
        <f>IF($A196="","",'Görev ve İş Yükü'!AB196)</f>
        <v/>
      </c>
      <c r="Q196" s="103" t="str">
        <f>IF($A196="","",'Görev ve İş Yükü'!AC196)</f>
        <v/>
      </c>
      <c r="R196" s="108" t="str">
        <f>IF($A196="","",'Görev ve İş Yükü'!N196)</f>
        <v/>
      </c>
      <c r="S196" s="108" t="str">
        <f>IF($A196="","",'Görev ve İş Yükü'!R196)</f>
        <v/>
      </c>
      <c r="T196" s="108" t="str">
        <f>IF($A196="","",'Görev ve İş Yükü'!S196)</f>
        <v/>
      </c>
      <c r="U196" s="123" t="str">
        <f>IF($A196="","",IFERROR(INDEX('İş Değerleme &amp; Kademe'!$N$6:$N$105,MATCH($A196,'İş Değerleme &amp; Kademe'!$A$6:$A$105,0)),""))</f>
        <v/>
      </c>
      <c r="V196" s="108" t="str">
        <f>IF($A196="","",IFERROR(INDEX('İş Değerleme &amp; Kademe'!$O$6:$O$105,MATCH($A196,'İş Değerleme &amp; Kademe'!$A$6:$A$105,0)),""))</f>
        <v/>
      </c>
      <c r="W196" s="123" t="str">
        <f>IF($A196="","",IFERROR(INDEX('Yetenek &amp; Kariyer'!$O$6:$O$105,MATCH($A196,'Yetenek &amp; Kariyer'!$A$6:$A$105,0)),""))</f>
        <v/>
      </c>
      <c r="X196" s="108" t="str">
        <f>IF($A196="","",IFERROR(INDEX('Yetenek &amp; Kariyer'!$P$6:$P$105,MATCH($A196,'Yetenek &amp; Kariyer'!$A$6:$A$105,0)),""))</f>
        <v/>
      </c>
      <c r="Y196" s="108" t="str">
        <f>IF($A196="","",IFERROR(INDEX('Pozisyon Envanteri'!$Q$6:$Q$105,MATCH($A196,'Pozisyon Envanteri'!$A$6:$A$105,0)),""))</f>
        <v/>
      </c>
    </row>
    <row r="197" spans="1:25" x14ac:dyDescent="0.25">
      <c r="A197" s="108" t="str">
        <f>IF('Görev ve İş Yükü'!A197="","",'Görev ve İş Yükü'!A197)</f>
        <v/>
      </c>
      <c r="B197" s="108" t="str">
        <f>IF($A197="","",IFERROR(INDEX('Pozisyon Envanteri'!$B$6:$B$105,MATCH($A197,'Pozisyon Envanteri'!$A$6:$A$105,0)),""))</f>
        <v/>
      </c>
      <c r="C197" s="108" t="str">
        <f>IF($A197="","",IFERROR(INDEX('Pozisyon Envanteri'!$C$6:$C$105,MATCH($A197,'Pozisyon Envanteri'!$A$6:$A$105,0)),""))</f>
        <v/>
      </c>
      <c r="D197" s="108" t="str">
        <f>IF($A197="","",IFERROR(INDEX('Pozisyon Envanteri'!$D$6:$D$105,MATCH($A197,'Pozisyon Envanteri'!$A$6:$A$105,0)),""))</f>
        <v/>
      </c>
      <c r="E197" s="108" t="str">
        <f>IF($A197="","",IFERROR(INDEX('Pozisyon Envanteri'!$E$6:$E$105,MATCH($A197,'Pozisyon Envanteri'!$A$6:$A$105,0)),""))</f>
        <v/>
      </c>
      <c r="F197" s="108" t="str">
        <f>IF($A197="","",IFERROR(INDEX('Pozisyon Envanteri'!$F$6:$F$105,MATCH($A197,'Pozisyon Envanteri'!$A$6:$A$105,0)),""))</f>
        <v/>
      </c>
      <c r="G197" s="108" t="str">
        <f>IF($A197="","",IFERROR(INDEX('Pozisyon Envanteri'!$L$6:$L$105,MATCH($A197,'Pozisyon Envanteri'!$A$6:$A$105,0)),""))</f>
        <v/>
      </c>
      <c r="H197" s="108" t="str">
        <f>IF($A197="","",IFERROR(INDEX('Pozisyon Envanteri'!$M$6:$M$105,MATCH($A197,'Pozisyon Envanteri'!$A$6:$A$105,0)),""))</f>
        <v/>
      </c>
      <c r="I197" s="108" t="str">
        <f>IF($A197="","",'Görev ve İş Yükü'!B197)</f>
        <v/>
      </c>
      <c r="J197" s="108" t="str">
        <f>IF($A197="","",'Görev ve İş Yükü'!C197)</f>
        <v/>
      </c>
      <c r="K197" s="108" t="str">
        <f>IF($A197="","",'Görev ve İş Yükü'!F197)</f>
        <v/>
      </c>
      <c r="L197" s="102" t="str">
        <f>IF($A197="","",'Görev ve İş Yükü'!I197)</f>
        <v/>
      </c>
      <c r="M197" s="108" t="str">
        <f>IF($A197="","",'Görev ve İş Yükü'!W197)</f>
        <v/>
      </c>
      <c r="N197" s="101" t="str">
        <f>IF($A197="","",'Görev ve İş Yükü'!Z197)</f>
        <v/>
      </c>
      <c r="O197" s="101" t="str">
        <f>IF($A197="","",'Görev ve İş Yükü'!AA197)</f>
        <v/>
      </c>
      <c r="P197" s="102" t="str">
        <f>IF($A197="","",'Görev ve İş Yükü'!AB197)</f>
        <v/>
      </c>
      <c r="Q197" s="103" t="str">
        <f>IF($A197="","",'Görev ve İş Yükü'!AC197)</f>
        <v/>
      </c>
      <c r="R197" s="108" t="str">
        <f>IF($A197="","",'Görev ve İş Yükü'!N197)</f>
        <v/>
      </c>
      <c r="S197" s="108" t="str">
        <f>IF($A197="","",'Görev ve İş Yükü'!R197)</f>
        <v/>
      </c>
      <c r="T197" s="108" t="str">
        <f>IF($A197="","",'Görev ve İş Yükü'!S197)</f>
        <v/>
      </c>
      <c r="U197" s="123" t="str">
        <f>IF($A197="","",IFERROR(INDEX('İş Değerleme &amp; Kademe'!$N$6:$N$105,MATCH($A197,'İş Değerleme &amp; Kademe'!$A$6:$A$105,0)),""))</f>
        <v/>
      </c>
      <c r="V197" s="108" t="str">
        <f>IF($A197="","",IFERROR(INDEX('İş Değerleme &amp; Kademe'!$O$6:$O$105,MATCH($A197,'İş Değerleme &amp; Kademe'!$A$6:$A$105,0)),""))</f>
        <v/>
      </c>
      <c r="W197" s="123" t="str">
        <f>IF($A197="","",IFERROR(INDEX('Yetenek &amp; Kariyer'!$O$6:$O$105,MATCH($A197,'Yetenek &amp; Kariyer'!$A$6:$A$105,0)),""))</f>
        <v/>
      </c>
      <c r="X197" s="108" t="str">
        <f>IF($A197="","",IFERROR(INDEX('Yetenek &amp; Kariyer'!$P$6:$P$105,MATCH($A197,'Yetenek &amp; Kariyer'!$A$6:$A$105,0)),""))</f>
        <v/>
      </c>
      <c r="Y197" s="108" t="str">
        <f>IF($A197="","",IFERROR(INDEX('Pozisyon Envanteri'!$Q$6:$Q$105,MATCH($A197,'Pozisyon Envanteri'!$A$6:$A$105,0)),""))</f>
        <v/>
      </c>
    </row>
    <row r="198" spans="1:25" x14ac:dyDescent="0.25">
      <c r="A198" s="108" t="str">
        <f>IF('Görev ve İş Yükü'!A198="","",'Görev ve İş Yükü'!A198)</f>
        <v/>
      </c>
      <c r="B198" s="108" t="str">
        <f>IF($A198="","",IFERROR(INDEX('Pozisyon Envanteri'!$B$6:$B$105,MATCH($A198,'Pozisyon Envanteri'!$A$6:$A$105,0)),""))</f>
        <v/>
      </c>
      <c r="C198" s="108" t="str">
        <f>IF($A198="","",IFERROR(INDEX('Pozisyon Envanteri'!$C$6:$C$105,MATCH($A198,'Pozisyon Envanteri'!$A$6:$A$105,0)),""))</f>
        <v/>
      </c>
      <c r="D198" s="108" t="str">
        <f>IF($A198="","",IFERROR(INDEX('Pozisyon Envanteri'!$D$6:$D$105,MATCH($A198,'Pozisyon Envanteri'!$A$6:$A$105,0)),""))</f>
        <v/>
      </c>
      <c r="E198" s="108" t="str">
        <f>IF($A198="","",IFERROR(INDEX('Pozisyon Envanteri'!$E$6:$E$105,MATCH($A198,'Pozisyon Envanteri'!$A$6:$A$105,0)),""))</f>
        <v/>
      </c>
      <c r="F198" s="108" t="str">
        <f>IF($A198="","",IFERROR(INDEX('Pozisyon Envanteri'!$F$6:$F$105,MATCH($A198,'Pozisyon Envanteri'!$A$6:$A$105,0)),""))</f>
        <v/>
      </c>
      <c r="G198" s="108" t="str">
        <f>IF($A198="","",IFERROR(INDEX('Pozisyon Envanteri'!$L$6:$L$105,MATCH($A198,'Pozisyon Envanteri'!$A$6:$A$105,0)),""))</f>
        <v/>
      </c>
      <c r="H198" s="108" t="str">
        <f>IF($A198="","",IFERROR(INDEX('Pozisyon Envanteri'!$M$6:$M$105,MATCH($A198,'Pozisyon Envanteri'!$A$6:$A$105,0)),""))</f>
        <v/>
      </c>
      <c r="I198" s="108" t="str">
        <f>IF($A198="","",'Görev ve İş Yükü'!B198)</f>
        <v/>
      </c>
      <c r="J198" s="108" t="str">
        <f>IF($A198="","",'Görev ve İş Yükü'!C198)</f>
        <v/>
      </c>
      <c r="K198" s="108" t="str">
        <f>IF($A198="","",'Görev ve İş Yükü'!F198)</f>
        <v/>
      </c>
      <c r="L198" s="102" t="str">
        <f>IF($A198="","",'Görev ve İş Yükü'!I198)</f>
        <v/>
      </c>
      <c r="M198" s="108" t="str">
        <f>IF($A198="","",'Görev ve İş Yükü'!W198)</f>
        <v/>
      </c>
      <c r="N198" s="101" t="str">
        <f>IF($A198="","",'Görev ve İş Yükü'!Z198)</f>
        <v/>
      </c>
      <c r="O198" s="101" t="str">
        <f>IF($A198="","",'Görev ve İş Yükü'!AA198)</f>
        <v/>
      </c>
      <c r="P198" s="102" t="str">
        <f>IF($A198="","",'Görev ve İş Yükü'!AB198)</f>
        <v/>
      </c>
      <c r="Q198" s="103" t="str">
        <f>IF($A198="","",'Görev ve İş Yükü'!AC198)</f>
        <v/>
      </c>
      <c r="R198" s="108" t="str">
        <f>IF($A198="","",'Görev ve İş Yükü'!N198)</f>
        <v/>
      </c>
      <c r="S198" s="108" t="str">
        <f>IF($A198="","",'Görev ve İş Yükü'!R198)</f>
        <v/>
      </c>
      <c r="T198" s="108" t="str">
        <f>IF($A198="","",'Görev ve İş Yükü'!S198)</f>
        <v/>
      </c>
      <c r="U198" s="123" t="str">
        <f>IF($A198="","",IFERROR(INDEX('İş Değerleme &amp; Kademe'!$N$6:$N$105,MATCH($A198,'İş Değerleme &amp; Kademe'!$A$6:$A$105,0)),""))</f>
        <v/>
      </c>
      <c r="V198" s="108" t="str">
        <f>IF($A198="","",IFERROR(INDEX('İş Değerleme &amp; Kademe'!$O$6:$O$105,MATCH($A198,'İş Değerleme &amp; Kademe'!$A$6:$A$105,0)),""))</f>
        <v/>
      </c>
      <c r="W198" s="123" t="str">
        <f>IF($A198="","",IFERROR(INDEX('Yetenek &amp; Kariyer'!$O$6:$O$105,MATCH($A198,'Yetenek &amp; Kariyer'!$A$6:$A$105,0)),""))</f>
        <v/>
      </c>
      <c r="X198" s="108" t="str">
        <f>IF($A198="","",IFERROR(INDEX('Yetenek &amp; Kariyer'!$P$6:$P$105,MATCH($A198,'Yetenek &amp; Kariyer'!$A$6:$A$105,0)),""))</f>
        <v/>
      </c>
      <c r="Y198" s="108" t="str">
        <f>IF($A198="","",IFERROR(INDEX('Pozisyon Envanteri'!$Q$6:$Q$105,MATCH($A198,'Pozisyon Envanteri'!$A$6:$A$105,0)),""))</f>
        <v/>
      </c>
    </row>
    <row r="199" spans="1:25" x14ac:dyDescent="0.25">
      <c r="A199" s="108" t="str">
        <f>IF('Görev ve İş Yükü'!A199="","",'Görev ve İş Yükü'!A199)</f>
        <v/>
      </c>
      <c r="B199" s="108" t="str">
        <f>IF($A199="","",IFERROR(INDEX('Pozisyon Envanteri'!$B$6:$B$105,MATCH($A199,'Pozisyon Envanteri'!$A$6:$A$105,0)),""))</f>
        <v/>
      </c>
      <c r="C199" s="108" t="str">
        <f>IF($A199="","",IFERROR(INDEX('Pozisyon Envanteri'!$C$6:$C$105,MATCH($A199,'Pozisyon Envanteri'!$A$6:$A$105,0)),""))</f>
        <v/>
      </c>
      <c r="D199" s="108" t="str">
        <f>IF($A199="","",IFERROR(INDEX('Pozisyon Envanteri'!$D$6:$D$105,MATCH($A199,'Pozisyon Envanteri'!$A$6:$A$105,0)),""))</f>
        <v/>
      </c>
      <c r="E199" s="108" t="str">
        <f>IF($A199="","",IFERROR(INDEX('Pozisyon Envanteri'!$E$6:$E$105,MATCH($A199,'Pozisyon Envanteri'!$A$6:$A$105,0)),""))</f>
        <v/>
      </c>
      <c r="F199" s="108" t="str">
        <f>IF($A199="","",IFERROR(INDEX('Pozisyon Envanteri'!$F$6:$F$105,MATCH($A199,'Pozisyon Envanteri'!$A$6:$A$105,0)),""))</f>
        <v/>
      </c>
      <c r="G199" s="108" t="str">
        <f>IF($A199="","",IFERROR(INDEX('Pozisyon Envanteri'!$L$6:$L$105,MATCH($A199,'Pozisyon Envanteri'!$A$6:$A$105,0)),""))</f>
        <v/>
      </c>
      <c r="H199" s="108" t="str">
        <f>IF($A199="","",IFERROR(INDEX('Pozisyon Envanteri'!$M$6:$M$105,MATCH($A199,'Pozisyon Envanteri'!$A$6:$A$105,0)),""))</f>
        <v/>
      </c>
      <c r="I199" s="108" t="str">
        <f>IF($A199="","",'Görev ve İş Yükü'!B199)</f>
        <v/>
      </c>
      <c r="J199" s="108" t="str">
        <f>IF($A199="","",'Görev ve İş Yükü'!C199)</f>
        <v/>
      </c>
      <c r="K199" s="108" t="str">
        <f>IF($A199="","",'Görev ve İş Yükü'!F199)</f>
        <v/>
      </c>
      <c r="L199" s="102" t="str">
        <f>IF($A199="","",'Görev ve İş Yükü'!I199)</f>
        <v/>
      </c>
      <c r="M199" s="108" t="str">
        <f>IF($A199="","",'Görev ve İş Yükü'!W199)</f>
        <v/>
      </c>
      <c r="N199" s="101" t="str">
        <f>IF($A199="","",'Görev ve İş Yükü'!Z199)</f>
        <v/>
      </c>
      <c r="O199" s="101" t="str">
        <f>IF($A199="","",'Görev ve İş Yükü'!AA199)</f>
        <v/>
      </c>
      <c r="P199" s="102" t="str">
        <f>IF($A199="","",'Görev ve İş Yükü'!AB199)</f>
        <v/>
      </c>
      <c r="Q199" s="103" t="str">
        <f>IF($A199="","",'Görev ve İş Yükü'!AC199)</f>
        <v/>
      </c>
      <c r="R199" s="108" t="str">
        <f>IF($A199="","",'Görev ve İş Yükü'!N199)</f>
        <v/>
      </c>
      <c r="S199" s="108" t="str">
        <f>IF($A199="","",'Görev ve İş Yükü'!R199)</f>
        <v/>
      </c>
      <c r="T199" s="108" t="str">
        <f>IF($A199="","",'Görev ve İş Yükü'!S199)</f>
        <v/>
      </c>
      <c r="U199" s="123" t="str">
        <f>IF($A199="","",IFERROR(INDEX('İş Değerleme &amp; Kademe'!$N$6:$N$105,MATCH($A199,'İş Değerleme &amp; Kademe'!$A$6:$A$105,0)),""))</f>
        <v/>
      </c>
      <c r="V199" s="108" t="str">
        <f>IF($A199="","",IFERROR(INDEX('İş Değerleme &amp; Kademe'!$O$6:$O$105,MATCH($A199,'İş Değerleme &amp; Kademe'!$A$6:$A$105,0)),""))</f>
        <v/>
      </c>
      <c r="W199" s="123" t="str">
        <f>IF($A199="","",IFERROR(INDEX('Yetenek &amp; Kariyer'!$O$6:$O$105,MATCH($A199,'Yetenek &amp; Kariyer'!$A$6:$A$105,0)),""))</f>
        <v/>
      </c>
      <c r="X199" s="108" t="str">
        <f>IF($A199="","",IFERROR(INDEX('Yetenek &amp; Kariyer'!$P$6:$P$105,MATCH($A199,'Yetenek &amp; Kariyer'!$A$6:$A$105,0)),""))</f>
        <v/>
      </c>
      <c r="Y199" s="108" t="str">
        <f>IF($A199="","",IFERROR(INDEX('Pozisyon Envanteri'!$Q$6:$Q$105,MATCH($A199,'Pozisyon Envanteri'!$A$6:$A$105,0)),""))</f>
        <v/>
      </c>
    </row>
    <row r="200" spans="1:25" x14ac:dyDescent="0.25">
      <c r="A200" s="108" t="str">
        <f>IF('Görev ve İş Yükü'!A200="","",'Görev ve İş Yükü'!A200)</f>
        <v/>
      </c>
      <c r="B200" s="108" t="str">
        <f>IF($A200="","",IFERROR(INDEX('Pozisyon Envanteri'!$B$6:$B$105,MATCH($A200,'Pozisyon Envanteri'!$A$6:$A$105,0)),""))</f>
        <v/>
      </c>
      <c r="C200" s="108" t="str">
        <f>IF($A200="","",IFERROR(INDEX('Pozisyon Envanteri'!$C$6:$C$105,MATCH($A200,'Pozisyon Envanteri'!$A$6:$A$105,0)),""))</f>
        <v/>
      </c>
      <c r="D200" s="108" t="str">
        <f>IF($A200="","",IFERROR(INDEX('Pozisyon Envanteri'!$D$6:$D$105,MATCH($A200,'Pozisyon Envanteri'!$A$6:$A$105,0)),""))</f>
        <v/>
      </c>
      <c r="E200" s="108" t="str">
        <f>IF($A200="","",IFERROR(INDEX('Pozisyon Envanteri'!$E$6:$E$105,MATCH($A200,'Pozisyon Envanteri'!$A$6:$A$105,0)),""))</f>
        <v/>
      </c>
      <c r="F200" s="108" t="str">
        <f>IF($A200="","",IFERROR(INDEX('Pozisyon Envanteri'!$F$6:$F$105,MATCH($A200,'Pozisyon Envanteri'!$A$6:$A$105,0)),""))</f>
        <v/>
      </c>
      <c r="G200" s="108" t="str">
        <f>IF($A200="","",IFERROR(INDEX('Pozisyon Envanteri'!$L$6:$L$105,MATCH($A200,'Pozisyon Envanteri'!$A$6:$A$105,0)),""))</f>
        <v/>
      </c>
      <c r="H200" s="108" t="str">
        <f>IF($A200="","",IFERROR(INDEX('Pozisyon Envanteri'!$M$6:$M$105,MATCH($A200,'Pozisyon Envanteri'!$A$6:$A$105,0)),""))</f>
        <v/>
      </c>
      <c r="I200" s="108" t="str">
        <f>IF($A200="","",'Görev ve İş Yükü'!B200)</f>
        <v/>
      </c>
      <c r="J200" s="108" t="str">
        <f>IF($A200="","",'Görev ve İş Yükü'!C200)</f>
        <v/>
      </c>
      <c r="K200" s="108" t="str">
        <f>IF($A200="","",'Görev ve İş Yükü'!F200)</f>
        <v/>
      </c>
      <c r="L200" s="102" t="str">
        <f>IF($A200="","",'Görev ve İş Yükü'!I200)</f>
        <v/>
      </c>
      <c r="M200" s="108" t="str">
        <f>IF($A200="","",'Görev ve İş Yükü'!W200)</f>
        <v/>
      </c>
      <c r="N200" s="101" t="str">
        <f>IF($A200="","",'Görev ve İş Yükü'!Z200)</f>
        <v/>
      </c>
      <c r="O200" s="101" t="str">
        <f>IF($A200="","",'Görev ve İş Yükü'!AA200)</f>
        <v/>
      </c>
      <c r="P200" s="102" t="str">
        <f>IF($A200="","",'Görev ve İş Yükü'!AB200)</f>
        <v/>
      </c>
      <c r="Q200" s="103" t="str">
        <f>IF($A200="","",'Görev ve İş Yükü'!AC200)</f>
        <v/>
      </c>
      <c r="R200" s="108" t="str">
        <f>IF($A200="","",'Görev ve İş Yükü'!N200)</f>
        <v/>
      </c>
      <c r="S200" s="108" t="str">
        <f>IF($A200="","",'Görev ve İş Yükü'!R200)</f>
        <v/>
      </c>
      <c r="T200" s="108" t="str">
        <f>IF($A200="","",'Görev ve İş Yükü'!S200)</f>
        <v/>
      </c>
      <c r="U200" s="123" t="str">
        <f>IF($A200="","",IFERROR(INDEX('İş Değerleme &amp; Kademe'!$N$6:$N$105,MATCH($A200,'İş Değerleme &amp; Kademe'!$A$6:$A$105,0)),""))</f>
        <v/>
      </c>
      <c r="V200" s="108" t="str">
        <f>IF($A200="","",IFERROR(INDEX('İş Değerleme &amp; Kademe'!$O$6:$O$105,MATCH($A200,'İş Değerleme &amp; Kademe'!$A$6:$A$105,0)),""))</f>
        <v/>
      </c>
      <c r="W200" s="123" t="str">
        <f>IF($A200="","",IFERROR(INDEX('Yetenek &amp; Kariyer'!$O$6:$O$105,MATCH($A200,'Yetenek &amp; Kariyer'!$A$6:$A$105,0)),""))</f>
        <v/>
      </c>
      <c r="X200" s="108" t="str">
        <f>IF($A200="","",IFERROR(INDEX('Yetenek &amp; Kariyer'!$P$6:$P$105,MATCH($A200,'Yetenek &amp; Kariyer'!$A$6:$A$105,0)),""))</f>
        <v/>
      </c>
      <c r="Y200" s="108" t="str">
        <f>IF($A200="","",IFERROR(INDEX('Pozisyon Envanteri'!$Q$6:$Q$105,MATCH($A200,'Pozisyon Envanteri'!$A$6:$A$105,0)),""))</f>
        <v/>
      </c>
    </row>
    <row r="201" spans="1:25" x14ac:dyDescent="0.25">
      <c r="A201" s="108" t="str">
        <f>IF('Görev ve İş Yükü'!A201="","",'Görev ve İş Yükü'!A201)</f>
        <v/>
      </c>
      <c r="B201" s="108" t="str">
        <f>IF($A201="","",IFERROR(INDEX('Pozisyon Envanteri'!$B$6:$B$105,MATCH($A201,'Pozisyon Envanteri'!$A$6:$A$105,0)),""))</f>
        <v/>
      </c>
      <c r="C201" s="108" t="str">
        <f>IF($A201="","",IFERROR(INDEX('Pozisyon Envanteri'!$C$6:$C$105,MATCH($A201,'Pozisyon Envanteri'!$A$6:$A$105,0)),""))</f>
        <v/>
      </c>
      <c r="D201" s="108" t="str">
        <f>IF($A201="","",IFERROR(INDEX('Pozisyon Envanteri'!$D$6:$D$105,MATCH($A201,'Pozisyon Envanteri'!$A$6:$A$105,0)),""))</f>
        <v/>
      </c>
      <c r="E201" s="108" t="str">
        <f>IF($A201="","",IFERROR(INDEX('Pozisyon Envanteri'!$E$6:$E$105,MATCH($A201,'Pozisyon Envanteri'!$A$6:$A$105,0)),""))</f>
        <v/>
      </c>
      <c r="F201" s="108" t="str">
        <f>IF($A201="","",IFERROR(INDEX('Pozisyon Envanteri'!$F$6:$F$105,MATCH($A201,'Pozisyon Envanteri'!$A$6:$A$105,0)),""))</f>
        <v/>
      </c>
      <c r="G201" s="108" t="str">
        <f>IF($A201="","",IFERROR(INDEX('Pozisyon Envanteri'!$L$6:$L$105,MATCH($A201,'Pozisyon Envanteri'!$A$6:$A$105,0)),""))</f>
        <v/>
      </c>
      <c r="H201" s="108" t="str">
        <f>IF($A201="","",IFERROR(INDEX('Pozisyon Envanteri'!$M$6:$M$105,MATCH($A201,'Pozisyon Envanteri'!$A$6:$A$105,0)),""))</f>
        <v/>
      </c>
      <c r="I201" s="108" t="str">
        <f>IF($A201="","",'Görev ve İş Yükü'!B201)</f>
        <v/>
      </c>
      <c r="J201" s="108" t="str">
        <f>IF($A201="","",'Görev ve İş Yükü'!C201)</f>
        <v/>
      </c>
      <c r="K201" s="108" t="str">
        <f>IF($A201="","",'Görev ve İş Yükü'!F201)</f>
        <v/>
      </c>
      <c r="L201" s="102" t="str">
        <f>IF($A201="","",'Görev ve İş Yükü'!I201)</f>
        <v/>
      </c>
      <c r="M201" s="108" t="str">
        <f>IF($A201="","",'Görev ve İş Yükü'!W201)</f>
        <v/>
      </c>
      <c r="N201" s="101" t="str">
        <f>IF($A201="","",'Görev ve İş Yükü'!Z201)</f>
        <v/>
      </c>
      <c r="O201" s="101" t="str">
        <f>IF($A201="","",'Görev ve İş Yükü'!AA201)</f>
        <v/>
      </c>
      <c r="P201" s="102" t="str">
        <f>IF($A201="","",'Görev ve İş Yükü'!AB201)</f>
        <v/>
      </c>
      <c r="Q201" s="103" t="str">
        <f>IF($A201="","",'Görev ve İş Yükü'!AC201)</f>
        <v/>
      </c>
      <c r="R201" s="108" t="str">
        <f>IF($A201="","",'Görev ve İş Yükü'!N201)</f>
        <v/>
      </c>
      <c r="S201" s="108" t="str">
        <f>IF($A201="","",'Görev ve İş Yükü'!R201)</f>
        <v/>
      </c>
      <c r="T201" s="108" t="str">
        <f>IF($A201="","",'Görev ve İş Yükü'!S201)</f>
        <v/>
      </c>
      <c r="U201" s="123" t="str">
        <f>IF($A201="","",IFERROR(INDEX('İş Değerleme &amp; Kademe'!$N$6:$N$105,MATCH($A201,'İş Değerleme &amp; Kademe'!$A$6:$A$105,0)),""))</f>
        <v/>
      </c>
      <c r="V201" s="108" t="str">
        <f>IF($A201="","",IFERROR(INDEX('İş Değerleme &amp; Kademe'!$O$6:$O$105,MATCH($A201,'İş Değerleme &amp; Kademe'!$A$6:$A$105,0)),""))</f>
        <v/>
      </c>
      <c r="W201" s="123" t="str">
        <f>IF($A201="","",IFERROR(INDEX('Yetenek &amp; Kariyer'!$O$6:$O$105,MATCH($A201,'Yetenek &amp; Kariyer'!$A$6:$A$105,0)),""))</f>
        <v/>
      </c>
      <c r="X201" s="108" t="str">
        <f>IF($A201="","",IFERROR(INDEX('Yetenek &amp; Kariyer'!$P$6:$P$105,MATCH($A201,'Yetenek &amp; Kariyer'!$A$6:$A$105,0)),""))</f>
        <v/>
      </c>
      <c r="Y201" s="108" t="str">
        <f>IF($A201="","",IFERROR(INDEX('Pozisyon Envanteri'!$Q$6:$Q$105,MATCH($A201,'Pozisyon Envanteri'!$A$6:$A$105,0)),""))</f>
        <v/>
      </c>
    </row>
    <row r="202" spans="1:25" x14ac:dyDescent="0.25">
      <c r="A202" s="108" t="str">
        <f>IF('Görev ve İş Yükü'!A202="","",'Görev ve İş Yükü'!A202)</f>
        <v/>
      </c>
      <c r="B202" s="108" t="str">
        <f>IF($A202="","",IFERROR(INDEX('Pozisyon Envanteri'!$B$6:$B$105,MATCH($A202,'Pozisyon Envanteri'!$A$6:$A$105,0)),""))</f>
        <v/>
      </c>
      <c r="C202" s="108" t="str">
        <f>IF($A202="","",IFERROR(INDEX('Pozisyon Envanteri'!$C$6:$C$105,MATCH($A202,'Pozisyon Envanteri'!$A$6:$A$105,0)),""))</f>
        <v/>
      </c>
      <c r="D202" s="108" t="str">
        <f>IF($A202="","",IFERROR(INDEX('Pozisyon Envanteri'!$D$6:$D$105,MATCH($A202,'Pozisyon Envanteri'!$A$6:$A$105,0)),""))</f>
        <v/>
      </c>
      <c r="E202" s="108" t="str">
        <f>IF($A202="","",IFERROR(INDEX('Pozisyon Envanteri'!$E$6:$E$105,MATCH($A202,'Pozisyon Envanteri'!$A$6:$A$105,0)),""))</f>
        <v/>
      </c>
      <c r="F202" s="108" t="str">
        <f>IF($A202="","",IFERROR(INDEX('Pozisyon Envanteri'!$F$6:$F$105,MATCH($A202,'Pozisyon Envanteri'!$A$6:$A$105,0)),""))</f>
        <v/>
      </c>
      <c r="G202" s="108" t="str">
        <f>IF($A202="","",IFERROR(INDEX('Pozisyon Envanteri'!$L$6:$L$105,MATCH($A202,'Pozisyon Envanteri'!$A$6:$A$105,0)),""))</f>
        <v/>
      </c>
      <c r="H202" s="108" t="str">
        <f>IF($A202="","",IFERROR(INDEX('Pozisyon Envanteri'!$M$6:$M$105,MATCH($A202,'Pozisyon Envanteri'!$A$6:$A$105,0)),""))</f>
        <v/>
      </c>
      <c r="I202" s="108" t="str">
        <f>IF($A202="","",'Görev ve İş Yükü'!B202)</f>
        <v/>
      </c>
      <c r="J202" s="108" t="str">
        <f>IF($A202="","",'Görev ve İş Yükü'!C202)</f>
        <v/>
      </c>
      <c r="K202" s="108" t="str">
        <f>IF($A202="","",'Görev ve İş Yükü'!F202)</f>
        <v/>
      </c>
      <c r="L202" s="102" t="str">
        <f>IF($A202="","",'Görev ve İş Yükü'!I202)</f>
        <v/>
      </c>
      <c r="M202" s="108" t="str">
        <f>IF($A202="","",'Görev ve İş Yükü'!W202)</f>
        <v/>
      </c>
      <c r="N202" s="101" t="str">
        <f>IF($A202="","",'Görev ve İş Yükü'!Z202)</f>
        <v/>
      </c>
      <c r="O202" s="101" t="str">
        <f>IF($A202="","",'Görev ve İş Yükü'!AA202)</f>
        <v/>
      </c>
      <c r="P202" s="102" t="str">
        <f>IF($A202="","",'Görev ve İş Yükü'!AB202)</f>
        <v/>
      </c>
      <c r="Q202" s="103" t="str">
        <f>IF($A202="","",'Görev ve İş Yükü'!AC202)</f>
        <v/>
      </c>
      <c r="R202" s="108" t="str">
        <f>IF($A202="","",'Görev ve İş Yükü'!N202)</f>
        <v/>
      </c>
      <c r="S202" s="108" t="str">
        <f>IF($A202="","",'Görev ve İş Yükü'!R202)</f>
        <v/>
      </c>
      <c r="T202" s="108" t="str">
        <f>IF($A202="","",'Görev ve İş Yükü'!S202)</f>
        <v/>
      </c>
      <c r="U202" s="123" t="str">
        <f>IF($A202="","",IFERROR(INDEX('İş Değerleme &amp; Kademe'!$N$6:$N$105,MATCH($A202,'İş Değerleme &amp; Kademe'!$A$6:$A$105,0)),""))</f>
        <v/>
      </c>
      <c r="V202" s="108" t="str">
        <f>IF($A202="","",IFERROR(INDEX('İş Değerleme &amp; Kademe'!$O$6:$O$105,MATCH($A202,'İş Değerleme &amp; Kademe'!$A$6:$A$105,0)),""))</f>
        <v/>
      </c>
      <c r="W202" s="123" t="str">
        <f>IF($A202="","",IFERROR(INDEX('Yetenek &amp; Kariyer'!$O$6:$O$105,MATCH($A202,'Yetenek &amp; Kariyer'!$A$6:$A$105,0)),""))</f>
        <v/>
      </c>
      <c r="X202" s="108" t="str">
        <f>IF($A202="","",IFERROR(INDEX('Yetenek &amp; Kariyer'!$P$6:$P$105,MATCH($A202,'Yetenek &amp; Kariyer'!$A$6:$A$105,0)),""))</f>
        <v/>
      </c>
      <c r="Y202" s="108" t="str">
        <f>IF($A202="","",IFERROR(INDEX('Pozisyon Envanteri'!$Q$6:$Q$105,MATCH($A202,'Pozisyon Envanteri'!$A$6:$A$105,0)),""))</f>
        <v/>
      </c>
    </row>
    <row r="203" spans="1:25" x14ac:dyDescent="0.25">
      <c r="A203" s="108" t="str">
        <f>IF('Görev ve İş Yükü'!A203="","",'Görev ve İş Yükü'!A203)</f>
        <v/>
      </c>
      <c r="B203" s="108" t="str">
        <f>IF($A203="","",IFERROR(INDEX('Pozisyon Envanteri'!$B$6:$B$105,MATCH($A203,'Pozisyon Envanteri'!$A$6:$A$105,0)),""))</f>
        <v/>
      </c>
      <c r="C203" s="108" t="str">
        <f>IF($A203="","",IFERROR(INDEX('Pozisyon Envanteri'!$C$6:$C$105,MATCH($A203,'Pozisyon Envanteri'!$A$6:$A$105,0)),""))</f>
        <v/>
      </c>
      <c r="D203" s="108" t="str">
        <f>IF($A203="","",IFERROR(INDEX('Pozisyon Envanteri'!$D$6:$D$105,MATCH($A203,'Pozisyon Envanteri'!$A$6:$A$105,0)),""))</f>
        <v/>
      </c>
      <c r="E203" s="108" t="str">
        <f>IF($A203="","",IFERROR(INDEX('Pozisyon Envanteri'!$E$6:$E$105,MATCH($A203,'Pozisyon Envanteri'!$A$6:$A$105,0)),""))</f>
        <v/>
      </c>
      <c r="F203" s="108" t="str">
        <f>IF($A203="","",IFERROR(INDEX('Pozisyon Envanteri'!$F$6:$F$105,MATCH($A203,'Pozisyon Envanteri'!$A$6:$A$105,0)),""))</f>
        <v/>
      </c>
      <c r="G203" s="108" t="str">
        <f>IF($A203="","",IFERROR(INDEX('Pozisyon Envanteri'!$L$6:$L$105,MATCH($A203,'Pozisyon Envanteri'!$A$6:$A$105,0)),""))</f>
        <v/>
      </c>
      <c r="H203" s="108" t="str">
        <f>IF($A203="","",IFERROR(INDEX('Pozisyon Envanteri'!$M$6:$M$105,MATCH($A203,'Pozisyon Envanteri'!$A$6:$A$105,0)),""))</f>
        <v/>
      </c>
      <c r="I203" s="108" t="str">
        <f>IF($A203="","",'Görev ve İş Yükü'!B203)</f>
        <v/>
      </c>
      <c r="J203" s="108" t="str">
        <f>IF($A203="","",'Görev ve İş Yükü'!C203)</f>
        <v/>
      </c>
      <c r="K203" s="108" t="str">
        <f>IF($A203="","",'Görev ve İş Yükü'!F203)</f>
        <v/>
      </c>
      <c r="L203" s="102" t="str">
        <f>IF($A203="","",'Görev ve İş Yükü'!I203)</f>
        <v/>
      </c>
      <c r="M203" s="108" t="str">
        <f>IF($A203="","",'Görev ve İş Yükü'!W203)</f>
        <v/>
      </c>
      <c r="N203" s="101" t="str">
        <f>IF($A203="","",'Görev ve İş Yükü'!Z203)</f>
        <v/>
      </c>
      <c r="O203" s="101" t="str">
        <f>IF($A203="","",'Görev ve İş Yükü'!AA203)</f>
        <v/>
      </c>
      <c r="P203" s="102" t="str">
        <f>IF($A203="","",'Görev ve İş Yükü'!AB203)</f>
        <v/>
      </c>
      <c r="Q203" s="103" t="str">
        <f>IF($A203="","",'Görev ve İş Yükü'!AC203)</f>
        <v/>
      </c>
      <c r="R203" s="108" t="str">
        <f>IF($A203="","",'Görev ve İş Yükü'!N203)</f>
        <v/>
      </c>
      <c r="S203" s="108" t="str">
        <f>IF($A203="","",'Görev ve İş Yükü'!R203)</f>
        <v/>
      </c>
      <c r="T203" s="108" t="str">
        <f>IF($A203="","",'Görev ve İş Yükü'!S203)</f>
        <v/>
      </c>
      <c r="U203" s="123" t="str">
        <f>IF($A203="","",IFERROR(INDEX('İş Değerleme &amp; Kademe'!$N$6:$N$105,MATCH($A203,'İş Değerleme &amp; Kademe'!$A$6:$A$105,0)),""))</f>
        <v/>
      </c>
      <c r="V203" s="108" t="str">
        <f>IF($A203="","",IFERROR(INDEX('İş Değerleme &amp; Kademe'!$O$6:$O$105,MATCH($A203,'İş Değerleme &amp; Kademe'!$A$6:$A$105,0)),""))</f>
        <v/>
      </c>
      <c r="W203" s="123" t="str">
        <f>IF($A203="","",IFERROR(INDEX('Yetenek &amp; Kariyer'!$O$6:$O$105,MATCH($A203,'Yetenek &amp; Kariyer'!$A$6:$A$105,0)),""))</f>
        <v/>
      </c>
      <c r="X203" s="108" t="str">
        <f>IF($A203="","",IFERROR(INDEX('Yetenek &amp; Kariyer'!$P$6:$P$105,MATCH($A203,'Yetenek &amp; Kariyer'!$A$6:$A$105,0)),""))</f>
        <v/>
      </c>
      <c r="Y203" s="108" t="str">
        <f>IF($A203="","",IFERROR(INDEX('Pozisyon Envanteri'!$Q$6:$Q$105,MATCH($A203,'Pozisyon Envanteri'!$A$6:$A$105,0)),""))</f>
        <v/>
      </c>
    </row>
    <row r="204" spans="1:25" x14ac:dyDescent="0.25">
      <c r="A204" s="108" t="str">
        <f>IF('Görev ve İş Yükü'!A204="","",'Görev ve İş Yükü'!A204)</f>
        <v/>
      </c>
      <c r="B204" s="108" t="str">
        <f>IF($A204="","",IFERROR(INDEX('Pozisyon Envanteri'!$B$6:$B$105,MATCH($A204,'Pozisyon Envanteri'!$A$6:$A$105,0)),""))</f>
        <v/>
      </c>
      <c r="C204" s="108" t="str">
        <f>IF($A204="","",IFERROR(INDEX('Pozisyon Envanteri'!$C$6:$C$105,MATCH($A204,'Pozisyon Envanteri'!$A$6:$A$105,0)),""))</f>
        <v/>
      </c>
      <c r="D204" s="108" t="str">
        <f>IF($A204="","",IFERROR(INDEX('Pozisyon Envanteri'!$D$6:$D$105,MATCH($A204,'Pozisyon Envanteri'!$A$6:$A$105,0)),""))</f>
        <v/>
      </c>
      <c r="E204" s="108" t="str">
        <f>IF($A204="","",IFERROR(INDEX('Pozisyon Envanteri'!$E$6:$E$105,MATCH($A204,'Pozisyon Envanteri'!$A$6:$A$105,0)),""))</f>
        <v/>
      </c>
      <c r="F204" s="108" t="str">
        <f>IF($A204="","",IFERROR(INDEX('Pozisyon Envanteri'!$F$6:$F$105,MATCH($A204,'Pozisyon Envanteri'!$A$6:$A$105,0)),""))</f>
        <v/>
      </c>
      <c r="G204" s="108" t="str">
        <f>IF($A204="","",IFERROR(INDEX('Pozisyon Envanteri'!$L$6:$L$105,MATCH($A204,'Pozisyon Envanteri'!$A$6:$A$105,0)),""))</f>
        <v/>
      </c>
      <c r="H204" s="108" t="str">
        <f>IF($A204="","",IFERROR(INDEX('Pozisyon Envanteri'!$M$6:$M$105,MATCH($A204,'Pozisyon Envanteri'!$A$6:$A$105,0)),""))</f>
        <v/>
      </c>
      <c r="I204" s="108" t="str">
        <f>IF($A204="","",'Görev ve İş Yükü'!B204)</f>
        <v/>
      </c>
      <c r="J204" s="108" t="str">
        <f>IF($A204="","",'Görev ve İş Yükü'!C204)</f>
        <v/>
      </c>
      <c r="K204" s="108" t="str">
        <f>IF($A204="","",'Görev ve İş Yükü'!F204)</f>
        <v/>
      </c>
      <c r="L204" s="102" t="str">
        <f>IF($A204="","",'Görev ve İş Yükü'!I204)</f>
        <v/>
      </c>
      <c r="M204" s="108" t="str">
        <f>IF($A204="","",'Görev ve İş Yükü'!W204)</f>
        <v/>
      </c>
      <c r="N204" s="101" t="str">
        <f>IF($A204="","",'Görev ve İş Yükü'!Z204)</f>
        <v/>
      </c>
      <c r="O204" s="101" t="str">
        <f>IF($A204="","",'Görev ve İş Yükü'!AA204)</f>
        <v/>
      </c>
      <c r="P204" s="102" t="str">
        <f>IF($A204="","",'Görev ve İş Yükü'!AB204)</f>
        <v/>
      </c>
      <c r="Q204" s="103" t="str">
        <f>IF($A204="","",'Görev ve İş Yükü'!AC204)</f>
        <v/>
      </c>
      <c r="R204" s="108" t="str">
        <f>IF($A204="","",'Görev ve İş Yükü'!N204)</f>
        <v/>
      </c>
      <c r="S204" s="108" t="str">
        <f>IF($A204="","",'Görev ve İş Yükü'!R204)</f>
        <v/>
      </c>
      <c r="T204" s="108" t="str">
        <f>IF($A204="","",'Görev ve İş Yükü'!S204)</f>
        <v/>
      </c>
      <c r="U204" s="123" t="str">
        <f>IF($A204="","",IFERROR(INDEX('İş Değerleme &amp; Kademe'!$N$6:$N$105,MATCH($A204,'İş Değerleme &amp; Kademe'!$A$6:$A$105,0)),""))</f>
        <v/>
      </c>
      <c r="V204" s="108" t="str">
        <f>IF($A204="","",IFERROR(INDEX('İş Değerleme &amp; Kademe'!$O$6:$O$105,MATCH($A204,'İş Değerleme &amp; Kademe'!$A$6:$A$105,0)),""))</f>
        <v/>
      </c>
      <c r="W204" s="123" t="str">
        <f>IF($A204="","",IFERROR(INDEX('Yetenek &amp; Kariyer'!$O$6:$O$105,MATCH($A204,'Yetenek &amp; Kariyer'!$A$6:$A$105,0)),""))</f>
        <v/>
      </c>
      <c r="X204" s="108" t="str">
        <f>IF($A204="","",IFERROR(INDEX('Yetenek &amp; Kariyer'!$P$6:$P$105,MATCH($A204,'Yetenek &amp; Kariyer'!$A$6:$A$105,0)),""))</f>
        <v/>
      </c>
      <c r="Y204" s="108" t="str">
        <f>IF($A204="","",IFERROR(INDEX('Pozisyon Envanteri'!$Q$6:$Q$105,MATCH($A204,'Pozisyon Envanteri'!$A$6:$A$105,0)),""))</f>
        <v/>
      </c>
    </row>
    <row r="205" spans="1:25" x14ac:dyDescent="0.25">
      <c r="A205" s="108" t="str">
        <f>IF('Görev ve İş Yükü'!A205="","",'Görev ve İş Yükü'!A205)</f>
        <v/>
      </c>
      <c r="B205" s="108" t="str">
        <f>IF($A205="","",IFERROR(INDEX('Pozisyon Envanteri'!$B$6:$B$105,MATCH($A205,'Pozisyon Envanteri'!$A$6:$A$105,0)),""))</f>
        <v/>
      </c>
      <c r="C205" s="108" t="str">
        <f>IF($A205="","",IFERROR(INDEX('Pozisyon Envanteri'!$C$6:$C$105,MATCH($A205,'Pozisyon Envanteri'!$A$6:$A$105,0)),""))</f>
        <v/>
      </c>
      <c r="D205" s="108" t="str">
        <f>IF($A205="","",IFERROR(INDEX('Pozisyon Envanteri'!$D$6:$D$105,MATCH($A205,'Pozisyon Envanteri'!$A$6:$A$105,0)),""))</f>
        <v/>
      </c>
      <c r="E205" s="108" t="str">
        <f>IF($A205="","",IFERROR(INDEX('Pozisyon Envanteri'!$E$6:$E$105,MATCH($A205,'Pozisyon Envanteri'!$A$6:$A$105,0)),""))</f>
        <v/>
      </c>
      <c r="F205" s="108" t="str">
        <f>IF($A205="","",IFERROR(INDEX('Pozisyon Envanteri'!$F$6:$F$105,MATCH($A205,'Pozisyon Envanteri'!$A$6:$A$105,0)),""))</f>
        <v/>
      </c>
      <c r="G205" s="108" t="str">
        <f>IF($A205="","",IFERROR(INDEX('Pozisyon Envanteri'!$L$6:$L$105,MATCH($A205,'Pozisyon Envanteri'!$A$6:$A$105,0)),""))</f>
        <v/>
      </c>
      <c r="H205" s="108" t="str">
        <f>IF($A205="","",IFERROR(INDEX('Pozisyon Envanteri'!$M$6:$M$105,MATCH($A205,'Pozisyon Envanteri'!$A$6:$A$105,0)),""))</f>
        <v/>
      </c>
      <c r="I205" s="108" t="str">
        <f>IF($A205="","",'Görev ve İş Yükü'!B205)</f>
        <v/>
      </c>
      <c r="J205" s="108" t="str">
        <f>IF($A205="","",'Görev ve İş Yükü'!C205)</f>
        <v/>
      </c>
      <c r="K205" s="108" t="str">
        <f>IF($A205="","",'Görev ve İş Yükü'!F205)</f>
        <v/>
      </c>
      <c r="L205" s="102" t="str">
        <f>IF($A205="","",'Görev ve İş Yükü'!I205)</f>
        <v/>
      </c>
      <c r="M205" s="108" t="str">
        <f>IF($A205="","",'Görev ve İş Yükü'!W205)</f>
        <v/>
      </c>
      <c r="N205" s="101" t="str">
        <f>IF($A205="","",'Görev ve İş Yükü'!Z205)</f>
        <v/>
      </c>
      <c r="O205" s="101" t="str">
        <f>IF($A205="","",'Görev ve İş Yükü'!AA205)</f>
        <v/>
      </c>
      <c r="P205" s="102" t="str">
        <f>IF($A205="","",'Görev ve İş Yükü'!AB205)</f>
        <v/>
      </c>
      <c r="Q205" s="103" t="str">
        <f>IF($A205="","",'Görev ve İş Yükü'!AC205)</f>
        <v/>
      </c>
      <c r="R205" s="108" t="str">
        <f>IF($A205="","",'Görev ve İş Yükü'!N205)</f>
        <v/>
      </c>
      <c r="S205" s="108" t="str">
        <f>IF($A205="","",'Görev ve İş Yükü'!R205)</f>
        <v/>
      </c>
      <c r="T205" s="108" t="str">
        <f>IF($A205="","",'Görev ve İş Yükü'!S205)</f>
        <v/>
      </c>
      <c r="U205" s="123" t="str">
        <f>IF($A205="","",IFERROR(INDEX('İş Değerleme &amp; Kademe'!$N$6:$N$105,MATCH($A205,'İş Değerleme &amp; Kademe'!$A$6:$A$105,0)),""))</f>
        <v/>
      </c>
      <c r="V205" s="108" t="str">
        <f>IF($A205="","",IFERROR(INDEX('İş Değerleme &amp; Kademe'!$O$6:$O$105,MATCH($A205,'İş Değerleme &amp; Kademe'!$A$6:$A$105,0)),""))</f>
        <v/>
      </c>
      <c r="W205" s="123" t="str">
        <f>IF($A205="","",IFERROR(INDEX('Yetenek &amp; Kariyer'!$O$6:$O$105,MATCH($A205,'Yetenek &amp; Kariyer'!$A$6:$A$105,0)),""))</f>
        <v/>
      </c>
      <c r="X205" s="108" t="str">
        <f>IF($A205="","",IFERROR(INDEX('Yetenek &amp; Kariyer'!$P$6:$P$105,MATCH($A205,'Yetenek &amp; Kariyer'!$A$6:$A$105,0)),""))</f>
        <v/>
      </c>
      <c r="Y205" s="108" t="str">
        <f>IF($A205="","",IFERROR(INDEX('Pozisyon Envanteri'!$Q$6:$Q$105,MATCH($A205,'Pozisyon Envanteri'!$A$6:$A$105,0)),""))</f>
        <v/>
      </c>
    </row>
    <row r="206" spans="1:25" x14ac:dyDescent="0.25">
      <c r="A206" s="108" t="str">
        <f>IF('Görev ve İş Yükü'!A206="","",'Görev ve İş Yükü'!A206)</f>
        <v/>
      </c>
      <c r="B206" s="108" t="str">
        <f>IF($A206="","",IFERROR(INDEX('Pozisyon Envanteri'!$B$6:$B$105,MATCH($A206,'Pozisyon Envanteri'!$A$6:$A$105,0)),""))</f>
        <v/>
      </c>
      <c r="C206" s="108" t="str">
        <f>IF($A206="","",IFERROR(INDEX('Pozisyon Envanteri'!$C$6:$C$105,MATCH($A206,'Pozisyon Envanteri'!$A$6:$A$105,0)),""))</f>
        <v/>
      </c>
      <c r="D206" s="108" t="str">
        <f>IF($A206="","",IFERROR(INDEX('Pozisyon Envanteri'!$D$6:$D$105,MATCH($A206,'Pozisyon Envanteri'!$A$6:$A$105,0)),""))</f>
        <v/>
      </c>
      <c r="E206" s="108" t="str">
        <f>IF($A206="","",IFERROR(INDEX('Pozisyon Envanteri'!$E$6:$E$105,MATCH($A206,'Pozisyon Envanteri'!$A$6:$A$105,0)),""))</f>
        <v/>
      </c>
      <c r="F206" s="108" t="str">
        <f>IF($A206="","",IFERROR(INDEX('Pozisyon Envanteri'!$F$6:$F$105,MATCH($A206,'Pozisyon Envanteri'!$A$6:$A$105,0)),""))</f>
        <v/>
      </c>
      <c r="G206" s="108" t="str">
        <f>IF($A206="","",IFERROR(INDEX('Pozisyon Envanteri'!$L$6:$L$105,MATCH($A206,'Pozisyon Envanteri'!$A$6:$A$105,0)),""))</f>
        <v/>
      </c>
      <c r="H206" s="108" t="str">
        <f>IF($A206="","",IFERROR(INDEX('Pozisyon Envanteri'!$M$6:$M$105,MATCH($A206,'Pozisyon Envanteri'!$A$6:$A$105,0)),""))</f>
        <v/>
      </c>
      <c r="I206" s="108" t="str">
        <f>IF($A206="","",'Görev ve İş Yükü'!B206)</f>
        <v/>
      </c>
      <c r="J206" s="108" t="str">
        <f>IF($A206="","",'Görev ve İş Yükü'!C206)</f>
        <v/>
      </c>
      <c r="K206" s="108" t="str">
        <f>IF($A206="","",'Görev ve İş Yükü'!F206)</f>
        <v/>
      </c>
      <c r="L206" s="102" t="str">
        <f>IF($A206="","",'Görev ve İş Yükü'!I206)</f>
        <v/>
      </c>
      <c r="M206" s="108" t="str">
        <f>IF($A206="","",'Görev ve İş Yükü'!W206)</f>
        <v/>
      </c>
      <c r="N206" s="101" t="str">
        <f>IF($A206="","",'Görev ve İş Yükü'!Z206)</f>
        <v/>
      </c>
      <c r="O206" s="101" t="str">
        <f>IF($A206="","",'Görev ve İş Yükü'!AA206)</f>
        <v/>
      </c>
      <c r="P206" s="102" t="str">
        <f>IF($A206="","",'Görev ve İş Yükü'!AB206)</f>
        <v/>
      </c>
      <c r="Q206" s="103" t="str">
        <f>IF($A206="","",'Görev ve İş Yükü'!AC206)</f>
        <v/>
      </c>
      <c r="R206" s="108" t="str">
        <f>IF($A206="","",'Görev ve İş Yükü'!N206)</f>
        <v/>
      </c>
      <c r="S206" s="108" t="str">
        <f>IF($A206="","",'Görev ve İş Yükü'!R206)</f>
        <v/>
      </c>
      <c r="T206" s="108" t="str">
        <f>IF($A206="","",'Görev ve İş Yükü'!S206)</f>
        <v/>
      </c>
      <c r="U206" s="123" t="str">
        <f>IF($A206="","",IFERROR(INDEX('İş Değerleme &amp; Kademe'!$N$6:$N$105,MATCH($A206,'İş Değerleme &amp; Kademe'!$A$6:$A$105,0)),""))</f>
        <v/>
      </c>
      <c r="V206" s="108" t="str">
        <f>IF($A206="","",IFERROR(INDEX('İş Değerleme &amp; Kademe'!$O$6:$O$105,MATCH($A206,'İş Değerleme &amp; Kademe'!$A$6:$A$105,0)),""))</f>
        <v/>
      </c>
      <c r="W206" s="123" t="str">
        <f>IF($A206="","",IFERROR(INDEX('Yetenek &amp; Kariyer'!$O$6:$O$105,MATCH($A206,'Yetenek &amp; Kariyer'!$A$6:$A$105,0)),""))</f>
        <v/>
      </c>
      <c r="X206" s="108" t="str">
        <f>IF($A206="","",IFERROR(INDEX('Yetenek &amp; Kariyer'!$P$6:$P$105,MATCH($A206,'Yetenek &amp; Kariyer'!$A$6:$A$105,0)),""))</f>
        <v/>
      </c>
      <c r="Y206" s="108" t="str">
        <f>IF($A206="","",IFERROR(INDEX('Pozisyon Envanteri'!$Q$6:$Q$105,MATCH($A206,'Pozisyon Envanteri'!$A$6:$A$105,0)),""))</f>
        <v/>
      </c>
    </row>
    <row r="207" spans="1:25" x14ac:dyDescent="0.25">
      <c r="A207" s="108" t="str">
        <f>IF('Görev ve İş Yükü'!A207="","",'Görev ve İş Yükü'!A207)</f>
        <v/>
      </c>
      <c r="B207" s="108" t="str">
        <f>IF($A207="","",IFERROR(INDEX('Pozisyon Envanteri'!$B$6:$B$105,MATCH($A207,'Pozisyon Envanteri'!$A$6:$A$105,0)),""))</f>
        <v/>
      </c>
      <c r="C207" s="108" t="str">
        <f>IF($A207="","",IFERROR(INDEX('Pozisyon Envanteri'!$C$6:$C$105,MATCH($A207,'Pozisyon Envanteri'!$A$6:$A$105,0)),""))</f>
        <v/>
      </c>
      <c r="D207" s="108" t="str">
        <f>IF($A207="","",IFERROR(INDEX('Pozisyon Envanteri'!$D$6:$D$105,MATCH($A207,'Pozisyon Envanteri'!$A$6:$A$105,0)),""))</f>
        <v/>
      </c>
      <c r="E207" s="108" t="str">
        <f>IF($A207="","",IFERROR(INDEX('Pozisyon Envanteri'!$E$6:$E$105,MATCH($A207,'Pozisyon Envanteri'!$A$6:$A$105,0)),""))</f>
        <v/>
      </c>
      <c r="F207" s="108" t="str">
        <f>IF($A207="","",IFERROR(INDEX('Pozisyon Envanteri'!$F$6:$F$105,MATCH($A207,'Pozisyon Envanteri'!$A$6:$A$105,0)),""))</f>
        <v/>
      </c>
      <c r="G207" s="108" t="str">
        <f>IF($A207="","",IFERROR(INDEX('Pozisyon Envanteri'!$L$6:$L$105,MATCH($A207,'Pozisyon Envanteri'!$A$6:$A$105,0)),""))</f>
        <v/>
      </c>
      <c r="H207" s="108" t="str">
        <f>IF($A207="","",IFERROR(INDEX('Pozisyon Envanteri'!$M$6:$M$105,MATCH($A207,'Pozisyon Envanteri'!$A$6:$A$105,0)),""))</f>
        <v/>
      </c>
      <c r="I207" s="108" t="str">
        <f>IF($A207="","",'Görev ve İş Yükü'!B207)</f>
        <v/>
      </c>
      <c r="J207" s="108" t="str">
        <f>IF($A207="","",'Görev ve İş Yükü'!C207)</f>
        <v/>
      </c>
      <c r="K207" s="108" t="str">
        <f>IF($A207="","",'Görev ve İş Yükü'!F207)</f>
        <v/>
      </c>
      <c r="L207" s="102" t="str">
        <f>IF($A207="","",'Görev ve İş Yükü'!I207)</f>
        <v/>
      </c>
      <c r="M207" s="108" t="str">
        <f>IF($A207="","",'Görev ve İş Yükü'!W207)</f>
        <v/>
      </c>
      <c r="N207" s="101" t="str">
        <f>IF($A207="","",'Görev ve İş Yükü'!Z207)</f>
        <v/>
      </c>
      <c r="O207" s="101" t="str">
        <f>IF($A207="","",'Görev ve İş Yükü'!AA207)</f>
        <v/>
      </c>
      <c r="P207" s="102" t="str">
        <f>IF($A207="","",'Görev ve İş Yükü'!AB207)</f>
        <v/>
      </c>
      <c r="Q207" s="103" t="str">
        <f>IF($A207="","",'Görev ve İş Yükü'!AC207)</f>
        <v/>
      </c>
      <c r="R207" s="108" t="str">
        <f>IF($A207="","",'Görev ve İş Yükü'!N207)</f>
        <v/>
      </c>
      <c r="S207" s="108" t="str">
        <f>IF($A207="","",'Görev ve İş Yükü'!R207)</f>
        <v/>
      </c>
      <c r="T207" s="108" t="str">
        <f>IF($A207="","",'Görev ve İş Yükü'!S207)</f>
        <v/>
      </c>
      <c r="U207" s="123" t="str">
        <f>IF($A207="","",IFERROR(INDEX('İş Değerleme &amp; Kademe'!$N$6:$N$105,MATCH($A207,'İş Değerleme &amp; Kademe'!$A$6:$A$105,0)),""))</f>
        <v/>
      </c>
      <c r="V207" s="108" t="str">
        <f>IF($A207="","",IFERROR(INDEX('İş Değerleme &amp; Kademe'!$O$6:$O$105,MATCH($A207,'İş Değerleme &amp; Kademe'!$A$6:$A$105,0)),""))</f>
        <v/>
      </c>
      <c r="W207" s="123" t="str">
        <f>IF($A207="","",IFERROR(INDEX('Yetenek &amp; Kariyer'!$O$6:$O$105,MATCH($A207,'Yetenek &amp; Kariyer'!$A$6:$A$105,0)),""))</f>
        <v/>
      </c>
      <c r="X207" s="108" t="str">
        <f>IF($A207="","",IFERROR(INDEX('Yetenek &amp; Kariyer'!$P$6:$P$105,MATCH($A207,'Yetenek &amp; Kariyer'!$A$6:$A$105,0)),""))</f>
        <v/>
      </c>
      <c r="Y207" s="108" t="str">
        <f>IF($A207="","",IFERROR(INDEX('Pozisyon Envanteri'!$Q$6:$Q$105,MATCH($A207,'Pozisyon Envanteri'!$A$6:$A$105,0)),""))</f>
        <v/>
      </c>
    </row>
    <row r="208" spans="1:25" x14ac:dyDescent="0.25">
      <c r="A208" s="108" t="str">
        <f>IF('Görev ve İş Yükü'!A208="","",'Görev ve İş Yükü'!A208)</f>
        <v/>
      </c>
      <c r="B208" s="108" t="str">
        <f>IF($A208="","",IFERROR(INDEX('Pozisyon Envanteri'!$B$6:$B$105,MATCH($A208,'Pozisyon Envanteri'!$A$6:$A$105,0)),""))</f>
        <v/>
      </c>
      <c r="C208" s="108" t="str">
        <f>IF($A208="","",IFERROR(INDEX('Pozisyon Envanteri'!$C$6:$C$105,MATCH($A208,'Pozisyon Envanteri'!$A$6:$A$105,0)),""))</f>
        <v/>
      </c>
      <c r="D208" s="108" t="str">
        <f>IF($A208="","",IFERROR(INDEX('Pozisyon Envanteri'!$D$6:$D$105,MATCH($A208,'Pozisyon Envanteri'!$A$6:$A$105,0)),""))</f>
        <v/>
      </c>
      <c r="E208" s="108" t="str">
        <f>IF($A208="","",IFERROR(INDEX('Pozisyon Envanteri'!$E$6:$E$105,MATCH($A208,'Pozisyon Envanteri'!$A$6:$A$105,0)),""))</f>
        <v/>
      </c>
      <c r="F208" s="108" t="str">
        <f>IF($A208="","",IFERROR(INDEX('Pozisyon Envanteri'!$F$6:$F$105,MATCH($A208,'Pozisyon Envanteri'!$A$6:$A$105,0)),""))</f>
        <v/>
      </c>
      <c r="G208" s="108" t="str">
        <f>IF($A208="","",IFERROR(INDEX('Pozisyon Envanteri'!$L$6:$L$105,MATCH($A208,'Pozisyon Envanteri'!$A$6:$A$105,0)),""))</f>
        <v/>
      </c>
      <c r="H208" s="108" t="str">
        <f>IF($A208="","",IFERROR(INDEX('Pozisyon Envanteri'!$M$6:$M$105,MATCH($A208,'Pozisyon Envanteri'!$A$6:$A$105,0)),""))</f>
        <v/>
      </c>
      <c r="I208" s="108" t="str">
        <f>IF($A208="","",'Görev ve İş Yükü'!B208)</f>
        <v/>
      </c>
      <c r="J208" s="108" t="str">
        <f>IF($A208="","",'Görev ve İş Yükü'!C208)</f>
        <v/>
      </c>
      <c r="K208" s="108" t="str">
        <f>IF($A208="","",'Görev ve İş Yükü'!F208)</f>
        <v/>
      </c>
      <c r="L208" s="102" t="str">
        <f>IF($A208="","",'Görev ve İş Yükü'!I208)</f>
        <v/>
      </c>
      <c r="M208" s="108" t="str">
        <f>IF($A208="","",'Görev ve İş Yükü'!W208)</f>
        <v/>
      </c>
      <c r="N208" s="101" t="str">
        <f>IF($A208="","",'Görev ve İş Yükü'!Z208)</f>
        <v/>
      </c>
      <c r="O208" s="101" t="str">
        <f>IF($A208="","",'Görev ve İş Yükü'!AA208)</f>
        <v/>
      </c>
      <c r="P208" s="102" t="str">
        <f>IF($A208="","",'Görev ve İş Yükü'!AB208)</f>
        <v/>
      </c>
      <c r="Q208" s="103" t="str">
        <f>IF($A208="","",'Görev ve İş Yükü'!AC208)</f>
        <v/>
      </c>
      <c r="R208" s="108" t="str">
        <f>IF($A208="","",'Görev ve İş Yükü'!N208)</f>
        <v/>
      </c>
      <c r="S208" s="108" t="str">
        <f>IF($A208="","",'Görev ve İş Yükü'!R208)</f>
        <v/>
      </c>
      <c r="T208" s="108" t="str">
        <f>IF($A208="","",'Görev ve İş Yükü'!S208)</f>
        <v/>
      </c>
      <c r="U208" s="123" t="str">
        <f>IF($A208="","",IFERROR(INDEX('İş Değerleme &amp; Kademe'!$N$6:$N$105,MATCH($A208,'İş Değerleme &amp; Kademe'!$A$6:$A$105,0)),""))</f>
        <v/>
      </c>
      <c r="V208" s="108" t="str">
        <f>IF($A208="","",IFERROR(INDEX('İş Değerleme &amp; Kademe'!$O$6:$O$105,MATCH($A208,'İş Değerleme &amp; Kademe'!$A$6:$A$105,0)),""))</f>
        <v/>
      </c>
      <c r="W208" s="123" t="str">
        <f>IF($A208="","",IFERROR(INDEX('Yetenek &amp; Kariyer'!$O$6:$O$105,MATCH($A208,'Yetenek &amp; Kariyer'!$A$6:$A$105,0)),""))</f>
        <v/>
      </c>
      <c r="X208" s="108" t="str">
        <f>IF($A208="","",IFERROR(INDEX('Yetenek &amp; Kariyer'!$P$6:$P$105,MATCH($A208,'Yetenek &amp; Kariyer'!$A$6:$A$105,0)),""))</f>
        <v/>
      </c>
      <c r="Y208" s="108" t="str">
        <f>IF($A208="","",IFERROR(INDEX('Pozisyon Envanteri'!$Q$6:$Q$105,MATCH($A208,'Pozisyon Envanteri'!$A$6:$A$105,0)),""))</f>
        <v/>
      </c>
    </row>
    <row r="209" spans="1:25" x14ac:dyDescent="0.25">
      <c r="A209" s="108" t="str">
        <f>IF('Görev ve İş Yükü'!A209="","",'Görev ve İş Yükü'!A209)</f>
        <v/>
      </c>
      <c r="B209" s="108" t="str">
        <f>IF($A209="","",IFERROR(INDEX('Pozisyon Envanteri'!$B$6:$B$105,MATCH($A209,'Pozisyon Envanteri'!$A$6:$A$105,0)),""))</f>
        <v/>
      </c>
      <c r="C209" s="108" t="str">
        <f>IF($A209="","",IFERROR(INDEX('Pozisyon Envanteri'!$C$6:$C$105,MATCH($A209,'Pozisyon Envanteri'!$A$6:$A$105,0)),""))</f>
        <v/>
      </c>
      <c r="D209" s="108" t="str">
        <f>IF($A209="","",IFERROR(INDEX('Pozisyon Envanteri'!$D$6:$D$105,MATCH($A209,'Pozisyon Envanteri'!$A$6:$A$105,0)),""))</f>
        <v/>
      </c>
      <c r="E209" s="108" t="str">
        <f>IF($A209="","",IFERROR(INDEX('Pozisyon Envanteri'!$E$6:$E$105,MATCH($A209,'Pozisyon Envanteri'!$A$6:$A$105,0)),""))</f>
        <v/>
      </c>
      <c r="F209" s="108" t="str">
        <f>IF($A209="","",IFERROR(INDEX('Pozisyon Envanteri'!$F$6:$F$105,MATCH($A209,'Pozisyon Envanteri'!$A$6:$A$105,0)),""))</f>
        <v/>
      </c>
      <c r="G209" s="108" t="str">
        <f>IF($A209="","",IFERROR(INDEX('Pozisyon Envanteri'!$L$6:$L$105,MATCH($A209,'Pozisyon Envanteri'!$A$6:$A$105,0)),""))</f>
        <v/>
      </c>
      <c r="H209" s="108" t="str">
        <f>IF($A209="","",IFERROR(INDEX('Pozisyon Envanteri'!$M$6:$M$105,MATCH($A209,'Pozisyon Envanteri'!$A$6:$A$105,0)),""))</f>
        <v/>
      </c>
      <c r="I209" s="108" t="str">
        <f>IF($A209="","",'Görev ve İş Yükü'!B209)</f>
        <v/>
      </c>
      <c r="J209" s="108" t="str">
        <f>IF($A209="","",'Görev ve İş Yükü'!C209)</f>
        <v/>
      </c>
      <c r="K209" s="108" t="str">
        <f>IF($A209="","",'Görev ve İş Yükü'!F209)</f>
        <v/>
      </c>
      <c r="L209" s="102" t="str">
        <f>IF($A209="","",'Görev ve İş Yükü'!I209)</f>
        <v/>
      </c>
      <c r="M209" s="108" t="str">
        <f>IF($A209="","",'Görev ve İş Yükü'!W209)</f>
        <v/>
      </c>
      <c r="N209" s="101" t="str">
        <f>IF($A209="","",'Görev ve İş Yükü'!Z209)</f>
        <v/>
      </c>
      <c r="O209" s="101" t="str">
        <f>IF($A209="","",'Görev ve İş Yükü'!AA209)</f>
        <v/>
      </c>
      <c r="P209" s="102" t="str">
        <f>IF($A209="","",'Görev ve İş Yükü'!AB209)</f>
        <v/>
      </c>
      <c r="Q209" s="103" t="str">
        <f>IF($A209="","",'Görev ve İş Yükü'!AC209)</f>
        <v/>
      </c>
      <c r="R209" s="108" t="str">
        <f>IF($A209="","",'Görev ve İş Yükü'!N209)</f>
        <v/>
      </c>
      <c r="S209" s="108" t="str">
        <f>IF($A209="","",'Görev ve İş Yükü'!R209)</f>
        <v/>
      </c>
      <c r="T209" s="108" t="str">
        <f>IF($A209="","",'Görev ve İş Yükü'!S209)</f>
        <v/>
      </c>
      <c r="U209" s="123" t="str">
        <f>IF($A209="","",IFERROR(INDEX('İş Değerleme &amp; Kademe'!$N$6:$N$105,MATCH($A209,'İş Değerleme &amp; Kademe'!$A$6:$A$105,0)),""))</f>
        <v/>
      </c>
      <c r="V209" s="108" t="str">
        <f>IF($A209="","",IFERROR(INDEX('İş Değerleme &amp; Kademe'!$O$6:$O$105,MATCH($A209,'İş Değerleme &amp; Kademe'!$A$6:$A$105,0)),""))</f>
        <v/>
      </c>
      <c r="W209" s="123" t="str">
        <f>IF($A209="","",IFERROR(INDEX('Yetenek &amp; Kariyer'!$O$6:$O$105,MATCH($A209,'Yetenek &amp; Kariyer'!$A$6:$A$105,0)),""))</f>
        <v/>
      </c>
      <c r="X209" s="108" t="str">
        <f>IF($A209="","",IFERROR(INDEX('Yetenek &amp; Kariyer'!$P$6:$P$105,MATCH($A209,'Yetenek &amp; Kariyer'!$A$6:$A$105,0)),""))</f>
        <v/>
      </c>
      <c r="Y209" s="108" t="str">
        <f>IF($A209="","",IFERROR(INDEX('Pozisyon Envanteri'!$Q$6:$Q$105,MATCH($A209,'Pozisyon Envanteri'!$A$6:$A$105,0)),""))</f>
        <v/>
      </c>
    </row>
    <row r="210" spans="1:25" x14ac:dyDescent="0.25">
      <c r="A210" s="108" t="str">
        <f>IF('Görev ve İş Yükü'!A210="","",'Görev ve İş Yükü'!A210)</f>
        <v/>
      </c>
      <c r="B210" s="108" t="str">
        <f>IF($A210="","",IFERROR(INDEX('Pozisyon Envanteri'!$B$6:$B$105,MATCH($A210,'Pozisyon Envanteri'!$A$6:$A$105,0)),""))</f>
        <v/>
      </c>
      <c r="C210" s="108" t="str">
        <f>IF($A210="","",IFERROR(INDEX('Pozisyon Envanteri'!$C$6:$C$105,MATCH($A210,'Pozisyon Envanteri'!$A$6:$A$105,0)),""))</f>
        <v/>
      </c>
      <c r="D210" s="108" t="str">
        <f>IF($A210="","",IFERROR(INDEX('Pozisyon Envanteri'!$D$6:$D$105,MATCH($A210,'Pozisyon Envanteri'!$A$6:$A$105,0)),""))</f>
        <v/>
      </c>
      <c r="E210" s="108" t="str">
        <f>IF($A210="","",IFERROR(INDEX('Pozisyon Envanteri'!$E$6:$E$105,MATCH($A210,'Pozisyon Envanteri'!$A$6:$A$105,0)),""))</f>
        <v/>
      </c>
      <c r="F210" s="108" t="str">
        <f>IF($A210="","",IFERROR(INDEX('Pozisyon Envanteri'!$F$6:$F$105,MATCH($A210,'Pozisyon Envanteri'!$A$6:$A$105,0)),""))</f>
        <v/>
      </c>
      <c r="G210" s="108" t="str">
        <f>IF($A210="","",IFERROR(INDEX('Pozisyon Envanteri'!$L$6:$L$105,MATCH($A210,'Pozisyon Envanteri'!$A$6:$A$105,0)),""))</f>
        <v/>
      </c>
      <c r="H210" s="108" t="str">
        <f>IF($A210="","",IFERROR(INDEX('Pozisyon Envanteri'!$M$6:$M$105,MATCH($A210,'Pozisyon Envanteri'!$A$6:$A$105,0)),""))</f>
        <v/>
      </c>
      <c r="I210" s="108" t="str">
        <f>IF($A210="","",'Görev ve İş Yükü'!B210)</f>
        <v/>
      </c>
      <c r="J210" s="108" t="str">
        <f>IF($A210="","",'Görev ve İş Yükü'!C210)</f>
        <v/>
      </c>
      <c r="K210" s="108" t="str">
        <f>IF($A210="","",'Görev ve İş Yükü'!F210)</f>
        <v/>
      </c>
      <c r="L210" s="102" t="str">
        <f>IF($A210="","",'Görev ve İş Yükü'!I210)</f>
        <v/>
      </c>
      <c r="M210" s="108" t="str">
        <f>IF($A210="","",'Görev ve İş Yükü'!W210)</f>
        <v/>
      </c>
      <c r="N210" s="101" t="str">
        <f>IF($A210="","",'Görev ve İş Yükü'!Z210)</f>
        <v/>
      </c>
      <c r="O210" s="101" t="str">
        <f>IF($A210="","",'Görev ve İş Yükü'!AA210)</f>
        <v/>
      </c>
      <c r="P210" s="102" t="str">
        <f>IF($A210="","",'Görev ve İş Yükü'!AB210)</f>
        <v/>
      </c>
      <c r="Q210" s="103" t="str">
        <f>IF($A210="","",'Görev ve İş Yükü'!AC210)</f>
        <v/>
      </c>
      <c r="R210" s="108" t="str">
        <f>IF($A210="","",'Görev ve İş Yükü'!N210)</f>
        <v/>
      </c>
      <c r="S210" s="108" t="str">
        <f>IF($A210="","",'Görev ve İş Yükü'!R210)</f>
        <v/>
      </c>
      <c r="T210" s="108" t="str">
        <f>IF($A210="","",'Görev ve İş Yükü'!S210)</f>
        <v/>
      </c>
      <c r="U210" s="123" t="str">
        <f>IF($A210="","",IFERROR(INDEX('İş Değerleme &amp; Kademe'!$N$6:$N$105,MATCH($A210,'İş Değerleme &amp; Kademe'!$A$6:$A$105,0)),""))</f>
        <v/>
      </c>
      <c r="V210" s="108" t="str">
        <f>IF($A210="","",IFERROR(INDEX('İş Değerleme &amp; Kademe'!$O$6:$O$105,MATCH($A210,'İş Değerleme &amp; Kademe'!$A$6:$A$105,0)),""))</f>
        <v/>
      </c>
      <c r="W210" s="123" t="str">
        <f>IF($A210="","",IFERROR(INDEX('Yetenek &amp; Kariyer'!$O$6:$O$105,MATCH($A210,'Yetenek &amp; Kariyer'!$A$6:$A$105,0)),""))</f>
        <v/>
      </c>
      <c r="X210" s="108" t="str">
        <f>IF($A210="","",IFERROR(INDEX('Yetenek &amp; Kariyer'!$P$6:$P$105,MATCH($A210,'Yetenek &amp; Kariyer'!$A$6:$A$105,0)),""))</f>
        <v/>
      </c>
      <c r="Y210" s="108" t="str">
        <f>IF($A210="","",IFERROR(INDEX('Pozisyon Envanteri'!$Q$6:$Q$105,MATCH($A210,'Pozisyon Envanteri'!$A$6:$A$105,0)),""))</f>
        <v/>
      </c>
    </row>
    <row r="211" spans="1:25" x14ac:dyDescent="0.25">
      <c r="A211" s="108" t="str">
        <f>IF('Görev ve İş Yükü'!A211="","",'Görev ve İş Yükü'!A211)</f>
        <v/>
      </c>
      <c r="B211" s="108" t="str">
        <f>IF($A211="","",IFERROR(INDEX('Pozisyon Envanteri'!$B$6:$B$105,MATCH($A211,'Pozisyon Envanteri'!$A$6:$A$105,0)),""))</f>
        <v/>
      </c>
      <c r="C211" s="108" t="str">
        <f>IF($A211="","",IFERROR(INDEX('Pozisyon Envanteri'!$C$6:$C$105,MATCH($A211,'Pozisyon Envanteri'!$A$6:$A$105,0)),""))</f>
        <v/>
      </c>
      <c r="D211" s="108" t="str">
        <f>IF($A211="","",IFERROR(INDEX('Pozisyon Envanteri'!$D$6:$D$105,MATCH($A211,'Pozisyon Envanteri'!$A$6:$A$105,0)),""))</f>
        <v/>
      </c>
      <c r="E211" s="108" t="str">
        <f>IF($A211="","",IFERROR(INDEX('Pozisyon Envanteri'!$E$6:$E$105,MATCH($A211,'Pozisyon Envanteri'!$A$6:$A$105,0)),""))</f>
        <v/>
      </c>
      <c r="F211" s="108" t="str">
        <f>IF($A211="","",IFERROR(INDEX('Pozisyon Envanteri'!$F$6:$F$105,MATCH($A211,'Pozisyon Envanteri'!$A$6:$A$105,0)),""))</f>
        <v/>
      </c>
      <c r="G211" s="108" t="str">
        <f>IF($A211="","",IFERROR(INDEX('Pozisyon Envanteri'!$L$6:$L$105,MATCH($A211,'Pozisyon Envanteri'!$A$6:$A$105,0)),""))</f>
        <v/>
      </c>
      <c r="H211" s="108" t="str">
        <f>IF($A211="","",IFERROR(INDEX('Pozisyon Envanteri'!$M$6:$M$105,MATCH($A211,'Pozisyon Envanteri'!$A$6:$A$105,0)),""))</f>
        <v/>
      </c>
      <c r="I211" s="108" t="str">
        <f>IF($A211="","",'Görev ve İş Yükü'!B211)</f>
        <v/>
      </c>
      <c r="J211" s="108" t="str">
        <f>IF($A211="","",'Görev ve İş Yükü'!C211)</f>
        <v/>
      </c>
      <c r="K211" s="108" t="str">
        <f>IF($A211="","",'Görev ve İş Yükü'!F211)</f>
        <v/>
      </c>
      <c r="L211" s="102" t="str">
        <f>IF($A211="","",'Görev ve İş Yükü'!I211)</f>
        <v/>
      </c>
      <c r="M211" s="108" t="str">
        <f>IF($A211="","",'Görev ve İş Yükü'!W211)</f>
        <v/>
      </c>
      <c r="N211" s="101" t="str">
        <f>IF($A211="","",'Görev ve İş Yükü'!Z211)</f>
        <v/>
      </c>
      <c r="O211" s="101" t="str">
        <f>IF($A211="","",'Görev ve İş Yükü'!AA211)</f>
        <v/>
      </c>
      <c r="P211" s="102" t="str">
        <f>IF($A211="","",'Görev ve İş Yükü'!AB211)</f>
        <v/>
      </c>
      <c r="Q211" s="103" t="str">
        <f>IF($A211="","",'Görev ve İş Yükü'!AC211)</f>
        <v/>
      </c>
      <c r="R211" s="108" t="str">
        <f>IF($A211="","",'Görev ve İş Yükü'!N211)</f>
        <v/>
      </c>
      <c r="S211" s="108" t="str">
        <f>IF($A211="","",'Görev ve İş Yükü'!R211)</f>
        <v/>
      </c>
      <c r="T211" s="108" t="str">
        <f>IF($A211="","",'Görev ve İş Yükü'!S211)</f>
        <v/>
      </c>
      <c r="U211" s="123" t="str">
        <f>IF($A211="","",IFERROR(INDEX('İş Değerleme &amp; Kademe'!$N$6:$N$105,MATCH($A211,'İş Değerleme &amp; Kademe'!$A$6:$A$105,0)),""))</f>
        <v/>
      </c>
      <c r="V211" s="108" t="str">
        <f>IF($A211="","",IFERROR(INDEX('İş Değerleme &amp; Kademe'!$O$6:$O$105,MATCH($A211,'İş Değerleme &amp; Kademe'!$A$6:$A$105,0)),""))</f>
        <v/>
      </c>
      <c r="W211" s="123" t="str">
        <f>IF($A211="","",IFERROR(INDEX('Yetenek &amp; Kariyer'!$O$6:$O$105,MATCH($A211,'Yetenek &amp; Kariyer'!$A$6:$A$105,0)),""))</f>
        <v/>
      </c>
      <c r="X211" s="108" t="str">
        <f>IF($A211="","",IFERROR(INDEX('Yetenek &amp; Kariyer'!$P$6:$P$105,MATCH($A211,'Yetenek &amp; Kariyer'!$A$6:$A$105,0)),""))</f>
        <v/>
      </c>
      <c r="Y211" s="108" t="str">
        <f>IF($A211="","",IFERROR(INDEX('Pozisyon Envanteri'!$Q$6:$Q$105,MATCH($A211,'Pozisyon Envanteri'!$A$6:$A$105,0)),""))</f>
        <v/>
      </c>
    </row>
    <row r="212" spans="1:25" x14ac:dyDescent="0.25">
      <c r="A212" s="108" t="str">
        <f>IF('Görev ve İş Yükü'!A212="","",'Görev ve İş Yükü'!A212)</f>
        <v/>
      </c>
      <c r="B212" s="108" t="str">
        <f>IF($A212="","",IFERROR(INDEX('Pozisyon Envanteri'!$B$6:$B$105,MATCH($A212,'Pozisyon Envanteri'!$A$6:$A$105,0)),""))</f>
        <v/>
      </c>
      <c r="C212" s="108" t="str">
        <f>IF($A212="","",IFERROR(INDEX('Pozisyon Envanteri'!$C$6:$C$105,MATCH($A212,'Pozisyon Envanteri'!$A$6:$A$105,0)),""))</f>
        <v/>
      </c>
      <c r="D212" s="108" t="str">
        <f>IF($A212="","",IFERROR(INDEX('Pozisyon Envanteri'!$D$6:$D$105,MATCH($A212,'Pozisyon Envanteri'!$A$6:$A$105,0)),""))</f>
        <v/>
      </c>
      <c r="E212" s="108" t="str">
        <f>IF($A212="","",IFERROR(INDEX('Pozisyon Envanteri'!$E$6:$E$105,MATCH($A212,'Pozisyon Envanteri'!$A$6:$A$105,0)),""))</f>
        <v/>
      </c>
      <c r="F212" s="108" t="str">
        <f>IF($A212="","",IFERROR(INDEX('Pozisyon Envanteri'!$F$6:$F$105,MATCH($A212,'Pozisyon Envanteri'!$A$6:$A$105,0)),""))</f>
        <v/>
      </c>
      <c r="G212" s="108" t="str">
        <f>IF($A212="","",IFERROR(INDEX('Pozisyon Envanteri'!$L$6:$L$105,MATCH($A212,'Pozisyon Envanteri'!$A$6:$A$105,0)),""))</f>
        <v/>
      </c>
      <c r="H212" s="108" t="str">
        <f>IF($A212="","",IFERROR(INDEX('Pozisyon Envanteri'!$M$6:$M$105,MATCH($A212,'Pozisyon Envanteri'!$A$6:$A$105,0)),""))</f>
        <v/>
      </c>
      <c r="I212" s="108" t="str">
        <f>IF($A212="","",'Görev ve İş Yükü'!B212)</f>
        <v/>
      </c>
      <c r="J212" s="108" t="str">
        <f>IF($A212="","",'Görev ve İş Yükü'!C212)</f>
        <v/>
      </c>
      <c r="K212" s="108" t="str">
        <f>IF($A212="","",'Görev ve İş Yükü'!F212)</f>
        <v/>
      </c>
      <c r="L212" s="102" t="str">
        <f>IF($A212="","",'Görev ve İş Yükü'!I212)</f>
        <v/>
      </c>
      <c r="M212" s="108" t="str">
        <f>IF($A212="","",'Görev ve İş Yükü'!W212)</f>
        <v/>
      </c>
      <c r="N212" s="101" t="str">
        <f>IF($A212="","",'Görev ve İş Yükü'!Z212)</f>
        <v/>
      </c>
      <c r="O212" s="101" t="str">
        <f>IF($A212="","",'Görev ve İş Yükü'!AA212)</f>
        <v/>
      </c>
      <c r="P212" s="102" t="str">
        <f>IF($A212="","",'Görev ve İş Yükü'!AB212)</f>
        <v/>
      </c>
      <c r="Q212" s="103" t="str">
        <f>IF($A212="","",'Görev ve İş Yükü'!AC212)</f>
        <v/>
      </c>
      <c r="R212" s="108" t="str">
        <f>IF($A212="","",'Görev ve İş Yükü'!N212)</f>
        <v/>
      </c>
      <c r="S212" s="108" t="str">
        <f>IF($A212="","",'Görev ve İş Yükü'!R212)</f>
        <v/>
      </c>
      <c r="T212" s="108" t="str">
        <f>IF($A212="","",'Görev ve İş Yükü'!S212)</f>
        <v/>
      </c>
      <c r="U212" s="123" t="str">
        <f>IF($A212="","",IFERROR(INDEX('İş Değerleme &amp; Kademe'!$N$6:$N$105,MATCH($A212,'İş Değerleme &amp; Kademe'!$A$6:$A$105,0)),""))</f>
        <v/>
      </c>
      <c r="V212" s="108" t="str">
        <f>IF($A212="","",IFERROR(INDEX('İş Değerleme &amp; Kademe'!$O$6:$O$105,MATCH($A212,'İş Değerleme &amp; Kademe'!$A$6:$A$105,0)),""))</f>
        <v/>
      </c>
      <c r="W212" s="123" t="str">
        <f>IF($A212="","",IFERROR(INDEX('Yetenek &amp; Kariyer'!$O$6:$O$105,MATCH($A212,'Yetenek &amp; Kariyer'!$A$6:$A$105,0)),""))</f>
        <v/>
      </c>
      <c r="X212" s="108" t="str">
        <f>IF($A212="","",IFERROR(INDEX('Yetenek &amp; Kariyer'!$P$6:$P$105,MATCH($A212,'Yetenek &amp; Kariyer'!$A$6:$A$105,0)),""))</f>
        <v/>
      </c>
      <c r="Y212" s="108" t="str">
        <f>IF($A212="","",IFERROR(INDEX('Pozisyon Envanteri'!$Q$6:$Q$105,MATCH($A212,'Pozisyon Envanteri'!$A$6:$A$105,0)),""))</f>
        <v/>
      </c>
    </row>
    <row r="213" spans="1:25" x14ac:dyDescent="0.25">
      <c r="A213" s="108" t="str">
        <f>IF('Görev ve İş Yükü'!A213="","",'Görev ve İş Yükü'!A213)</f>
        <v/>
      </c>
      <c r="B213" s="108" t="str">
        <f>IF($A213="","",IFERROR(INDEX('Pozisyon Envanteri'!$B$6:$B$105,MATCH($A213,'Pozisyon Envanteri'!$A$6:$A$105,0)),""))</f>
        <v/>
      </c>
      <c r="C213" s="108" t="str">
        <f>IF($A213="","",IFERROR(INDEX('Pozisyon Envanteri'!$C$6:$C$105,MATCH($A213,'Pozisyon Envanteri'!$A$6:$A$105,0)),""))</f>
        <v/>
      </c>
      <c r="D213" s="108" t="str">
        <f>IF($A213="","",IFERROR(INDEX('Pozisyon Envanteri'!$D$6:$D$105,MATCH($A213,'Pozisyon Envanteri'!$A$6:$A$105,0)),""))</f>
        <v/>
      </c>
      <c r="E213" s="108" t="str">
        <f>IF($A213="","",IFERROR(INDEX('Pozisyon Envanteri'!$E$6:$E$105,MATCH($A213,'Pozisyon Envanteri'!$A$6:$A$105,0)),""))</f>
        <v/>
      </c>
      <c r="F213" s="108" t="str">
        <f>IF($A213="","",IFERROR(INDEX('Pozisyon Envanteri'!$F$6:$F$105,MATCH($A213,'Pozisyon Envanteri'!$A$6:$A$105,0)),""))</f>
        <v/>
      </c>
      <c r="G213" s="108" t="str">
        <f>IF($A213="","",IFERROR(INDEX('Pozisyon Envanteri'!$L$6:$L$105,MATCH($A213,'Pozisyon Envanteri'!$A$6:$A$105,0)),""))</f>
        <v/>
      </c>
      <c r="H213" s="108" t="str">
        <f>IF($A213="","",IFERROR(INDEX('Pozisyon Envanteri'!$M$6:$M$105,MATCH($A213,'Pozisyon Envanteri'!$A$6:$A$105,0)),""))</f>
        <v/>
      </c>
      <c r="I213" s="108" t="str">
        <f>IF($A213="","",'Görev ve İş Yükü'!B213)</f>
        <v/>
      </c>
      <c r="J213" s="108" t="str">
        <f>IF($A213="","",'Görev ve İş Yükü'!C213)</f>
        <v/>
      </c>
      <c r="K213" s="108" t="str">
        <f>IF($A213="","",'Görev ve İş Yükü'!F213)</f>
        <v/>
      </c>
      <c r="L213" s="102" t="str">
        <f>IF($A213="","",'Görev ve İş Yükü'!I213)</f>
        <v/>
      </c>
      <c r="M213" s="108" t="str">
        <f>IF($A213="","",'Görev ve İş Yükü'!W213)</f>
        <v/>
      </c>
      <c r="N213" s="101" t="str">
        <f>IF($A213="","",'Görev ve İş Yükü'!Z213)</f>
        <v/>
      </c>
      <c r="O213" s="101" t="str">
        <f>IF($A213="","",'Görev ve İş Yükü'!AA213)</f>
        <v/>
      </c>
      <c r="P213" s="102" t="str">
        <f>IF($A213="","",'Görev ve İş Yükü'!AB213)</f>
        <v/>
      </c>
      <c r="Q213" s="103" t="str">
        <f>IF($A213="","",'Görev ve İş Yükü'!AC213)</f>
        <v/>
      </c>
      <c r="R213" s="108" t="str">
        <f>IF($A213="","",'Görev ve İş Yükü'!N213)</f>
        <v/>
      </c>
      <c r="S213" s="108" t="str">
        <f>IF($A213="","",'Görev ve İş Yükü'!R213)</f>
        <v/>
      </c>
      <c r="T213" s="108" t="str">
        <f>IF($A213="","",'Görev ve İş Yükü'!S213)</f>
        <v/>
      </c>
      <c r="U213" s="123" t="str">
        <f>IF($A213="","",IFERROR(INDEX('İş Değerleme &amp; Kademe'!$N$6:$N$105,MATCH($A213,'İş Değerleme &amp; Kademe'!$A$6:$A$105,0)),""))</f>
        <v/>
      </c>
      <c r="V213" s="108" t="str">
        <f>IF($A213="","",IFERROR(INDEX('İş Değerleme &amp; Kademe'!$O$6:$O$105,MATCH($A213,'İş Değerleme &amp; Kademe'!$A$6:$A$105,0)),""))</f>
        <v/>
      </c>
      <c r="W213" s="123" t="str">
        <f>IF($A213="","",IFERROR(INDEX('Yetenek &amp; Kariyer'!$O$6:$O$105,MATCH($A213,'Yetenek &amp; Kariyer'!$A$6:$A$105,0)),""))</f>
        <v/>
      </c>
      <c r="X213" s="108" t="str">
        <f>IF($A213="","",IFERROR(INDEX('Yetenek &amp; Kariyer'!$P$6:$P$105,MATCH($A213,'Yetenek &amp; Kariyer'!$A$6:$A$105,0)),""))</f>
        <v/>
      </c>
      <c r="Y213" s="108" t="str">
        <f>IF($A213="","",IFERROR(INDEX('Pozisyon Envanteri'!$Q$6:$Q$105,MATCH($A213,'Pozisyon Envanteri'!$A$6:$A$105,0)),""))</f>
        <v/>
      </c>
    </row>
    <row r="214" spans="1:25" x14ac:dyDescent="0.25">
      <c r="A214" s="108" t="str">
        <f>IF('Görev ve İş Yükü'!A214="","",'Görev ve İş Yükü'!A214)</f>
        <v/>
      </c>
      <c r="B214" s="108" t="str">
        <f>IF($A214="","",IFERROR(INDEX('Pozisyon Envanteri'!$B$6:$B$105,MATCH($A214,'Pozisyon Envanteri'!$A$6:$A$105,0)),""))</f>
        <v/>
      </c>
      <c r="C214" s="108" t="str">
        <f>IF($A214="","",IFERROR(INDEX('Pozisyon Envanteri'!$C$6:$C$105,MATCH($A214,'Pozisyon Envanteri'!$A$6:$A$105,0)),""))</f>
        <v/>
      </c>
      <c r="D214" s="108" t="str">
        <f>IF($A214="","",IFERROR(INDEX('Pozisyon Envanteri'!$D$6:$D$105,MATCH($A214,'Pozisyon Envanteri'!$A$6:$A$105,0)),""))</f>
        <v/>
      </c>
      <c r="E214" s="108" t="str">
        <f>IF($A214="","",IFERROR(INDEX('Pozisyon Envanteri'!$E$6:$E$105,MATCH($A214,'Pozisyon Envanteri'!$A$6:$A$105,0)),""))</f>
        <v/>
      </c>
      <c r="F214" s="108" t="str">
        <f>IF($A214="","",IFERROR(INDEX('Pozisyon Envanteri'!$F$6:$F$105,MATCH($A214,'Pozisyon Envanteri'!$A$6:$A$105,0)),""))</f>
        <v/>
      </c>
      <c r="G214" s="108" t="str">
        <f>IF($A214="","",IFERROR(INDEX('Pozisyon Envanteri'!$L$6:$L$105,MATCH($A214,'Pozisyon Envanteri'!$A$6:$A$105,0)),""))</f>
        <v/>
      </c>
      <c r="H214" s="108" t="str">
        <f>IF($A214="","",IFERROR(INDEX('Pozisyon Envanteri'!$M$6:$M$105,MATCH($A214,'Pozisyon Envanteri'!$A$6:$A$105,0)),""))</f>
        <v/>
      </c>
      <c r="I214" s="108" t="str">
        <f>IF($A214="","",'Görev ve İş Yükü'!B214)</f>
        <v/>
      </c>
      <c r="J214" s="108" t="str">
        <f>IF($A214="","",'Görev ve İş Yükü'!C214)</f>
        <v/>
      </c>
      <c r="K214" s="108" t="str">
        <f>IF($A214="","",'Görev ve İş Yükü'!F214)</f>
        <v/>
      </c>
      <c r="L214" s="102" t="str">
        <f>IF($A214="","",'Görev ve İş Yükü'!I214)</f>
        <v/>
      </c>
      <c r="M214" s="108" t="str">
        <f>IF($A214="","",'Görev ve İş Yükü'!W214)</f>
        <v/>
      </c>
      <c r="N214" s="101" t="str">
        <f>IF($A214="","",'Görev ve İş Yükü'!Z214)</f>
        <v/>
      </c>
      <c r="O214" s="101" t="str">
        <f>IF($A214="","",'Görev ve İş Yükü'!AA214)</f>
        <v/>
      </c>
      <c r="P214" s="102" t="str">
        <f>IF($A214="","",'Görev ve İş Yükü'!AB214)</f>
        <v/>
      </c>
      <c r="Q214" s="103" t="str">
        <f>IF($A214="","",'Görev ve İş Yükü'!AC214)</f>
        <v/>
      </c>
      <c r="R214" s="108" t="str">
        <f>IF($A214="","",'Görev ve İş Yükü'!N214)</f>
        <v/>
      </c>
      <c r="S214" s="108" t="str">
        <f>IF($A214="","",'Görev ve İş Yükü'!R214)</f>
        <v/>
      </c>
      <c r="T214" s="108" t="str">
        <f>IF($A214="","",'Görev ve İş Yükü'!S214)</f>
        <v/>
      </c>
      <c r="U214" s="123" t="str">
        <f>IF($A214="","",IFERROR(INDEX('İş Değerleme &amp; Kademe'!$N$6:$N$105,MATCH($A214,'İş Değerleme &amp; Kademe'!$A$6:$A$105,0)),""))</f>
        <v/>
      </c>
      <c r="V214" s="108" t="str">
        <f>IF($A214="","",IFERROR(INDEX('İş Değerleme &amp; Kademe'!$O$6:$O$105,MATCH($A214,'İş Değerleme &amp; Kademe'!$A$6:$A$105,0)),""))</f>
        <v/>
      </c>
      <c r="W214" s="123" t="str">
        <f>IF($A214="","",IFERROR(INDEX('Yetenek &amp; Kariyer'!$O$6:$O$105,MATCH($A214,'Yetenek &amp; Kariyer'!$A$6:$A$105,0)),""))</f>
        <v/>
      </c>
      <c r="X214" s="108" t="str">
        <f>IF($A214="","",IFERROR(INDEX('Yetenek &amp; Kariyer'!$P$6:$P$105,MATCH($A214,'Yetenek &amp; Kariyer'!$A$6:$A$105,0)),""))</f>
        <v/>
      </c>
      <c r="Y214" s="108" t="str">
        <f>IF($A214="","",IFERROR(INDEX('Pozisyon Envanteri'!$Q$6:$Q$105,MATCH($A214,'Pozisyon Envanteri'!$A$6:$A$105,0)),""))</f>
        <v/>
      </c>
    </row>
    <row r="215" spans="1:25" x14ac:dyDescent="0.25">
      <c r="A215" s="108" t="str">
        <f>IF('Görev ve İş Yükü'!A215="","",'Görev ve İş Yükü'!A215)</f>
        <v/>
      </c>
      <c r="B215" s="108" t="str">
        <f>IF($A215="","",IFERROR(INDEX('Pozisyon Envanteri'!$B$6:$B$105,MATCH($A215,'Pozisyon Envanteri'!$A$6:$A$105,0)),""))</f>
        <v/>
      </c>
      <c r="C215" s="108" t="str">
        <f>IF($A215="","",IFERROR(INDEX('Pozisyon Envanteri'!$C$6:$C$105,MATCH($A215,'Pozisyon Envanteri'!$A$6:$A$105,0)),""))</f>
        <v/>
      </c>
      <c r="D215" s="108" t="str">
        <f>IF($A215="","",IFERROR(INDEX('Pozisyon Envanteri'!$D$6:$D$105,MATCH($A215,'Pozisyon Envanteri'!$A$6:$A$105,0)),""))</f>
        <v/>
      </c>
      <c r="E215" s="108" t="str">
        <f>IF($A215="","",IFERROR(INDEX('Pozisyon Envanteri'!$E$6:$E$105,MATCH($A215,'Pozisyon Envanteri'!$A$6:$A$105,0)),""))</f>
        <v/>
      </c>
      <c r="F215" s="108" t="str">
        <f>IF($A215="","",IFERROR(INDEX('Pozisyon Envanteri'!$F$6:$F$105,MATCH($A215,'Pozisyon Envanteri'!$A$6:$A$105,0)),""))</f>
        <v/>
      </c>
      <c r="G215" s="108" t="str">
        <f>IF($A215="","",IFERROR(INDEX('Pozisyon Envanteri'!$L$6:$L$105,MATCH($A215,'Pozisyon Envanteri'!$A$6:$A$105,0)),""))</f>
        <v/>
      </c>
      <c r="H215" s="108" t="str">
        <f>IF($A215="","",IFERROR(INDEX('Pozisyon Envanteri'!$M$6:$M$105,MATCH($A215,'Pozisyon Envanteri'!$A$6:$A$105,0)),""))</f>
        <v/>
      </c>
      <c r="I215" s="108" t="str">
        <f>IF($A215="","",'Görev ve İş Yükü'!B215)</f>
        <v/>
      </c>
      <c r="J215" s="108" t="str">
        <f>IF($A215="","",'Görev ve İş Yükü'!C215)</f>
        <v/>
      </c>
      <c r="K215" s="108" t="str">
        <f>IF($A215="","",'Görev ve İş Yükü'!F215)</f>
        <v/>
      </c>
      <c r="L215" s="102" t="str">
        <f>IF($A215="","",'Görev ve İş Yükü'!I215)</f>
        <v/>
      </c>
      <c r="M215" s="108" t="str">
        <f>IF($A215="","",'Görev ve İş Yükü'!W215)</f>
        <v/>
      </c>
      <c r="N215" s="101" t="str">
        <f>IF($A215="","",'Görev ve İş Yükü'!Z215)</f>
        <v/>
      </c>
      <c r="O215" s="101" t="str">
        <f>IF($A215="","",'Görev ve İş Yükü'!AA215)</f>
        <v/>
      </c>
      <c r="P215" s="102" t="str">
        <f>IF($A215="","",'Görev ve İş Yükü'!AB215)</f>
        <v/>
      </c>
      <c r="Q215" s="103" t="str">
        <f>IF($A215="","",'Görev ve İş Yükü'!AC215)</f>
        <v/>
      </c>
      <c r="R215" s="108" t="str">
        <f>IF($A215="","",'Görev ve İş Yükü'!N215)</f>
        <v/>
      </c>
      <c r="S215" s="108" t="str">
        <f>IF($A215="","",'Görev ve İş Yükü'!R215)</f>
        <v/>
      </c>
      <c r="T215" s="108" t="str">
        <f>IF($A215="","",'Görev ve İş Yükü'!S215)</f>
        <v/>
      </c>
      <c r="U215" s="123" t="str">
        <f>IF($A215="","",IFERROR(INDEX('İş Değerleme &amp; Kademe'!$N$6:$N$105,MATCH($A215,'İş Değerleme &amp; Kademe'!$A$6:$A$105,0)),""))</f>
        <v/>
      </c>
      <c r="V215" s="108" t="str">
        <f>IF($A215="","",IFERROR(INDEX('İş Değerleme &amp; Kademe'!$O$6:$O$105,MATCH($A215,'İş Değerleme &amp; Kademe'!$A$6:$A$105,0)),""))</f>
        <v/>
      </c>
      <c r="W215" s="123" t="str">
        <f>IF($A215="","",IFERROR(INDEX('Yetenek &amp; Kariyer'!$O$6:$O$105,MATCH($A215,'Yetenek &amp; Kariyer'!$A$6:$A$105,0)),""))</f>
        <v/>
      </c>
      <c r="X215" s="108" t="str">
        <f>IF($A215="","",IFERROR(INDEX('Yetenek &amp; Kariyer'!$P$6:$P$105,MATCH($A215,'Yetenek &amp; Kariyer'!$A$6:$A$105,0)),""))</f>
        <v/>
      </c>
      <c r="Y215" s="108" t="str">
        <f>IF($A215="","",IFERROR(INDEX('Pozisyon Envanteri'!$Q$6:$Q$105,MATCH($A215,'Pozisyon Envanteri'!$A$6:$A$105,0)),""))</f>
        <v/>
      </c>
    </row>
    <row r="216" spans="1:25" x14ac:dyDescent="0.25">
      <c r="A216" s="108" t="str">
        <f>IF('Görev ve İş Yükü'!A216="","",'Görev ve İş Yükü'!A216)</f>
        <v/>
      </c>
      <c r="B216" s="108" t="str">
        <f>IF($A216="","",IFERROR(INDEX('Pozisyon Envanteri'!$B$6:$B$105,MATCH($A216,'Pozisyon Envanteri'!$A$6:$A$105,0)),""))</f>
        <v/>
      </c>
      <c r="C216" s="108" t="str">
        <f>IF($A216="","",IFERROR(INDEX('Pozisyon Envanteri'!$C$6:$C$105,MATCH($A216,'Pozisyon Envanteri'!$A$6:$A$105,0)),""))</f>
        <v/>
      </c>
      <c r="D216" s="108" t="str">
        <f>IF($A216="","",IFERROR(INDEX('Pozisyon Envanteri'!$D$6:$D$105,MATCH($A216,'Pozisyon Envanteri'!$A$6:$A$105,0)),""))</f>
        <v/>
      </c>
      <c r="E216" s="108" t="str">
        <f>IF($A216="","",IFERROR(INDEX('Pozisyon Envanteri'!$E$6:$E$105,MATCH($A216,'Pozisyon Envanteri'!$A$6:$A$105,0)),""))</f>
        <v/>
      </c>
      <c r="F216" s="108" t="str">
        <f>IF($A216="","",IFERROR(INDEX('Pozisyon Envanteri'!$F$6:$F$105,MATCH($A216,'Pozisyon Envanteri'!$A$6:$A$105,0)),""))</f>
        <v/>
      </c>
      <c r="G216" s="108" t="str">
        <f>IF($A216="","",IFERROR(INDEX('Pozisyon Envanteri'!$L$6:$L$105,MATCH($A216,'Pozisyon Envanteri'!$A$6:$A$105,0)),""))</f>
        <v/>
      </c>
      <c r="H216" s="108" t="str">
        <f>IF($A216="","",IFERROR(INDEX('Pozisyon Envanteri'!$M$6:$M$105,MATCH($A216,'Pozisyon Envanteri'!$A$6:$A$105,0)),""))</f>
        <v/>
      </c>
      <c r="I216" s="108" t="str">
        <f>IF($A216="","",'Görev ve İş Yükü'!B216)</f>
        <v/>
      </c>
      <c r="J216" s="108" t="str">
        <f>IF($A216="","",'Görev ve İş Yükü'!C216)</f>
        <v/>
      </c>
      <c r="K216" s="108" t="str">
        <f>IF($A216="","",'Görev ve İş Yükü'!F216)</f>
        <v/>
      </c>
      <c r="L216" s="102" t="str">
        <f>IF($A216="","",'Görev ve İş Yükü'!I216)</f>
        <v/>
      </c>
      <c r="M216" s="108" t="str">
        <f>IF($A216="","",'Görev ve İş Yükü'!W216)</f>
        <v/>
      </c>
      <c r="N216" s="101" t="str">
        <f>IF($A216="","",'Görev ve İş Yükü'!Z216)</f>
        <v/>
      </c>
      <c r="O216" s="101" t="str">
        <f>IF($A216="","",'Görev ve İş Yükü'!AA216)</f>
        <v/>
      </c>
      <c r="P216" s="102" t="str">
        <f>IF($A216="","",'Görev ve İş Yükü'!AB216)</f>
        <v/>
      </c>
      <c r="Q216" s="103" t="str">
        <f>IF($A216="","",'Görev ve İş Yükü'!AC216)</f>
        <v/>
      </c>
      <c r="R216" s="108" t="str">
        <f>IF($A216="","",'Görev ve İş Yükü'!N216)</f>
        <v/>
      </c>
      <c r="S216" s="108" t="str">
        <f>IF($A216="","",'Görev ve İş Yükü'!R216)</f>
        <v/>
      </c>
      <c r="T216" s="108" t="str">
        <f>IF($A216="","",'Görev ve İş Yükü'!S216)</f>
        <v/>
      </c>
      <c r="U216" s="123" t="str">
        <f>IF($A216="","",IFERROR(INDEX('İş Değerleme &amp; Kademe'!$N$6:$N$105,MATCH($A216,'İş Değerleme &amp; Kademe'!$A$6:$A$105,0)),""))</f>
        <v/>
      </c>
      <c r="V216" s="108" t="str">
        <f>IF($A216="","",IFERROR(INDEX('İş Değerleme &amp; Kademe'!$O$6:$O$105,MATCH($A216,'İş Değerleme &amp; Kademe'!$A$6:$A$105,0)),""))</f>
        <v/>
      </c>
      <c r="W216" s="123" t="str">
        <f>IF($A216="","",IFERROR(INDEX('Yetenek &amp; Kariyer'!$O$6:$O$105,MATCH($A216,'Yetenek &amp; Kariyer'!$A$6:$A$105,0)),""))</f>
        <v/>
      </c>
      <c r="X216" s="108" t="str">
        <f>IF($A216="","",IFERROR(INDEX('Yetenek &amp; Kariyer'!$P$6:$P$105,MATCH($A216,'Yetenek &amp; Kariyer'!$A$6:$A$105,0)),""))</f>
        <v/>
      </c>
      <c r="Y216" s="108" t="str">
        <f>IF($A216="","",IFERROR(INDEX('Pozisyon Envanteri'!$Q$6:$Q$105,MATCH($A216,'Pozisyon Envanteri'!$A$6:$A$105,0)),""))</f>
        <v/>
      </c>
    </row>
    <row r="217" spans="1:25" x14ac:dyDescent="0.25">
      <c r="A217" s="108" t="str">
        <f>IF('Görev ve İş Yükü'!A217="","",'Görev ve İş Yükü'!A217)</f>
        <v/>
      </c>
      <c r="B217" s="108" t="str">
        <f>IF($A217="","",IFERROR(INDEX('Pozisyon Envanteri'!$B$6:$B$105,MATCH($A217,'Pozisyon Envanteri'!$A$6:$A$105,0)),""))</f>
        <v/>
      </c>
      <c r="C217" s="108" t="str">
        <f>IF($A217="","",IFERROR(INDEX('Pozisyon Envanteri'!$C$6:$C$105,MATCH($A217,'Pozisyon Envanteri'!$A$6:$A$105,0)),""))</f>
        <v/>
      </c>
      <c r="D217" s="108" t="str">
        <f>IF($A217="","",IFERROR(INDEX('Pozisyon Envanteri'!$D$6:$D$105,MATCH($A217,'Pozisyon Envanteri'!$A$6:$A$105,0)),""))</f>
        <v/>
      </c>
      <c r="E217" s="108" t="str">
        <f>IF($A217="","",IFERROR(INDEX('Pozisyon Envanteri'!$E$6:$E$105,MATCH($A217,'Pozisyon Envanteri'!$A$6:$A$105,0)),""))</f>
        <v/>
      </c>
      <c r="F217" s="108" t="str">
        <f>IF($A217="","",IFERROR(INDEX('Pozisyon Envanteri'!$F$6:$F$105,MATCH($A217,'Pozisyon Envanteri'!$A$6:$A$105,0)),""))</f>
        <v/>
      </c>
      <c r="G217" s="108" t="str">
        <f>IF($A217="","",IFERROR(INDEX('Pozisyon Envanteri'!$L$6:$L$105,MATCH($A217,'Pozisyon Envanteri'!$A$6:$A$105,0)),""))</f>
        <v/>
      </c>
      <c r="H217" s="108" t="str">
        <f>IF($A217="","",IFERROR(INDEX('Pozisyon Envanteri'!$M$6:$M$105,MATCH($A217,'Pozisyon Envanteri'!$A$6:$A$105,0)),""))</f>
        <v/>
      </c>
      <c r="I217" s="108" t="str">
        <f>IF($A217="","",'Görev ve İş Yükü'!B217)</f>
        <v/>
      </c>
      <c r="J217" s="108" t="str">
        <f>IF($A217="","",'Görev ve İş Yükü'!C217)</f>
        <v/>
      </c>
      <c r="K217" s="108" t="str">
        <f>IF($A217="","",'Görev ve İş Yükü'!F217)</f>
        <v/>
      </c>
      <c r="L217" s="102" t="str">
        <f>IF($A217="","",'Görev ve İş Yükü'!I217)</f>
        <v/>
      </c>
      <c r="M217" s="108" t="str">
        <f>IF($A217="","",'Görev ve İş Yükü'!W217)</f>
        <v/>
      </c>
      <c r="N217" s="101" t="str">
        <f>IF($A217="","",'Görev ve İş Yükü'!Z217)</f>
        <v/>
      </c>
      <c r="O217" s="101" t="str">
        <f>IF($A217="","",'Görev ve İş Yükü'!AA217)</f>
        <v/>
      </c>
      <c r="P217" s="102" t="str">
        <f>IF($A217="","",'Görev ve İş Yükü'!AB217)</f>
        <v/>
      </c>
      <c r="Q217" s="103" t="str">
        <f>IF($A217="","",'Görev ve İş Yükü'!AC217)</f>
        <v/>
      </c>
      <c r="R217" s="108" t="str">
        <f>IF($A217="","",'Görev ve İş Yükü'!N217)</f>
        <v/>
      </c>
      <c r="S217" s="108" t="str">
        <f>IF($A217="","",'Görev ve İş Yükü'!R217)</f>
        <v/>
      </c>
      <c r="T217" s="108" t="str">
        <f>IF($A217="","",'Görev ve İş Yükü'!S217)</f>
        <v/>
      </c>
      <c r="U217" s="123" t="str">
        <f>IF($A217="","",IFERROR(INDEX('İş Değerleme &amp; Kademe'!$N$6:$N$105,MATCH($A217,'İş Değerleme &amp; Kademe'!$A$6:$A$105,0)),""))</f>
        <v/>
      </c>
      <c r="V217" s="108" t="str">
        <f>IF($A217="","",IFERROR(INDEX('İş Değerleme &amp; Kademe'!$O$6:$O$105,MATCH($A217,'İş Değerleme &amp; Kademe'!$A$6:$A$105,0)),""))</f>
        <v/>
      </c>
      <c r="W217" s="123" t="str">
        <f>IF($A217="","",IFERROR(INDEX('Yetenek &amp; Kariyer'!$O$6:$O$105,MATCH($A217,'Yetenek &amp; Kariyer'!$A$6:$A$105,0)),""))</f>
        <v/>
      </c>
      <c r="X217" s="108" t="str">
        <f>IF($A217="","",IFERROR(INDEX('Yetenek &amp; Kariyer'!$P$6:$P$105,MATCH($A217,'Yetenek &amp; Kariyer'!$A$6:$A$105,0)),""))</f>
        <v/>
      </c>
      <c r="Y217" s="108" t="str">
        <f>IF($A217="","",IFERROR(INDEX('Pozisyon Envanteri'!$Q$6:$Q$105,MATCH($A217,'Pozisyon Envanteri'!$A$6:$A$105,0)),""))</f>
        <v/>
      </c>
    </row>
    <row r="218" spans="1:25" x14ac:dyDescent="0.25">
      <c r="A218" s="108" t="str">
        <f>IF('Görev ve İş Yükü'!A218="","",'Görev ve İş Yükü'!A218)</f>
        <v/>
      </c>
      <c r="B218" s="108" t="str">
        <f>IF($A218="","",IFERROR(INDEX('Pozisyon Envanteri'!$B$6:$B$105,MATCH($A218,'Pozisyon Envanteri'!$A$6:$A$105,0)),""))</f>
        <v/>
      </c>
      <c r="C218" s="108" t="str">
        <f>IF($A218="","",IFERROR(INDEX('Pozisyon Envanteri'!$C$6:$C$105,MATCH($A218,'Pozisyon Envanteri'!$A$6:$A$105,0)),""))</f>
        <v/>
      </c>
      <c r="D218" s="108" t="str">
        <f>IF($A218="","",IFERROR(INDEX('Pozisyon Envanteri'!$D$6:$D$105,MATCH($A218,'Pozisyon Envanteri'!$A$6:$A$105,0)),""))</f>
        <v/>
      </c>
      <c r="E218" s="108" t="str">
        <f>IF($A218="","",IFERROR(INDEX('Pozisyon Envanteri'!$E$6:$E$105,MATCH($A218,'Pozisyon Envanteri'!$A$6:$A$105,0)),""))</f>
        <v/>
      </c>
      <c r="F218" s="108" t="str">
        <f>IF($A218="","",IFERROR(INDEX('Pozisyon Envanteri'!$F$6:$F$105,MATCH($A218,'Pozisyon Envanteri'!$A$6:$A$105,0)),""))</f>
        <v/>
      </c>
      <c r="G218" s="108" t="str">
        <f>IF($A218="","",IFERROR(INDEX('Pozisyon Envanteri'!$L$6:$L$105,MATCH($A218,'Pozisyon Envanteri'!$A$6:$A$105,0)),""))</f>
        <v/>
      </c>
      <c r="H218" s="108" t="str">
        <f>IF($A218="","",IFERROR(INDEX('Pozisyon Envanteri'!$M$6:$M$105,MATCH($A218,'Pozisyon Envanteri'!$A$6:$A$105,0)),""))</f>
        <v/>
      </c>
      <c r="I218" s="108" t="str">
        <f>IF($A218="","",'Görev ve İş Yükü'!B218)</f>
        <v/>
      </c>
      <c r="J218" s="108" t="str">
        <f>IF($A218="","",'Görev ve İş Yükü'!C218)</f>
        <v/>
      </c>
      <c r="K218" s="108" t="str">
        <f>IF($A218="","",'Görev ve İş Yükü'!F218)</f>
        <v/>
      </c>
      <c r="L218" s="102" t="str">
        <f>IF($A218="","",'Görev ve İş Yükü'!I218)</f>
        <v/>
      </c>
      <c r="M218" s="108" t="str">
        <f>IF($A218="","",'Görev ve İş Yükü'!W218)</f>
        <v/>
      </c>
      <c r="N218" s="101" t="str">
        <f>IF($A218="","",'Görev ve İş Yükü'!Z218)</f>
        <v/>
      </c>
      <c r="O218" s="101" t="str">
        <f>IF($A218="","",'Görev ve İş Yükü'!AA218)</f>
        <v/>
      </c>
      <c r="P218" s="102" t="str">
        <f>IF($A218="","",'Görev ve İş Yükü'!AB218)</f>
        <v/>
      </c>
      <c r="Q218" s="103" t="str">
        <f>IF($A218="","",'Görev ve İş Yükü'!AC218)</f>
        <v/>
      </c>
      <c r="R218" s="108" t="str">
        <f>IF($A218="","",'Görev ve İş Yükü'!N218)</f>
        <v/>
      </c>
      <c r="S218" s="108" t="str">
        <f>IF($A218="","",'Görev ve İş Yükü'!R218)</f>
        <v/>
      </c>
      <c r="T218" s="108" t="str">
        <f>IF($A218="","",'Görev ve İş Yükü'!S218)</f>
        <v/>
      </c>
      <c r="U218" s="123" t="str">
        <f>IF($A218="","",IFERROR(INDEX('İş Değerleme &amp; Kademe'!$N$6:$N$105,MATCH($A218,'İş Değerleme &amp; Kademe'!$A$6:$A$105,0)),""))</f>
        <v/>
      </c>
      <c r="V218" s="108" t="str">
        <f>IF($A218="","",IFERROR(INDEX('İş Değerleme &amp; Kademe'!$O$6:$O$105,MATCH($A218,'İş Değerleme &amp; Kademe'!$A$6:$A$105,0)),""))</f>
        <v/>
      </c>
      <c r="W218" s="123" t="str">
        <f>IF($A218="","",IFERROR(INDEX('Yetenek &amp; Kariyer'!$O$6:$O$105,MATCH($A218,'Yetenek &amp; Kariyer'!$A$6:$A$105,0)),""))</f>
        <v/>
      </c>
      <c r="X218" s="108" t="str">
        <f>IF($A218="","",IFERROR(INDEX('Yetenek &amp; Kariyer'!$P$6:$P$105,MATCH($A218,'Yetenek &amp; Kariyer'!$A$6:$A$105,0)),""))</f>
        <v/>
      </c>
      <c r="Y218" s="108" t="str">
        <f>IF($A218="","",IFERROR(INDEX('Pozisyon Envanteri'!$Q$6:$Q$105,MATCH($A218,'Pozisyon Envanteri'!$A$6:$A$105,0)),""))</f>
        <v/>
      </c>
    </row>
    <row r="219" spans="1:25" x14ac:dyDescent="0.25">
      <c r="A219" s="108" t="str">
        <f>IF('Görev ve İş Yükü'!A219="","",'Görev ve İş Yükü'!A219)</f>
        <v/>
      </c>
      <c r="B219" s="108" t="str">
        <f>IF($A219="","",IFERROR(INDEX('Pozisyon Envanteri'!$B$6:$B$105,MATCH($A219,'Pozisyon Envanteri'!$A$6:$A$105,0)),""))</f>
        <v/>
      </c>
      <c r="C219" s="108" t="str">
        <f>IF($A219="","",IFERROR(INDEX('Pozisyon Envanteri'!$C$6:$C$105,MATCH($A219,'Pozisyon Envanteri'!$A$6:$A$105,0)),""))</f>
        <v/>
      </c>
      <c r="D219" s="108" t="str">
        <f>IF($A219="","",IFERROR(INDEX('Pozisyon Envanteri'!$D$6:$D$105,MATCH($A219,'Pozisyon Envanteri'!$A$6:$A$105,0)),""))</f>
        <v/>
      </c>
      <c r="E219" s="108" t="str">
        <f>IF($A219="","",IFERROR(INDEX('Pozisyon Envanteri'!$E$6:$E$105,MATCH($A219,'Pozisyon Envanteri'!$A$6:$A$105,0)),""))</f>
        <v/>
      </c>
      <c r="F219" s="108" t="str">
        <f>IF($A219="","",IFERROR(INDEX('Pozisyon Envanteri'!$F$6:$F$105,MATCH($A219,'Pozisyon Envanteri'!$A$6:$A$105,0)),""))</f>
        <v/>
      </c>
      <c r="G219" s="108" t="str">
        <f>IF($A219="","",IFERROR(INDEX('Pozisyon Envanteri'!$L$6:$L$105,MATCH($A219,'Pozisyon Envanteri'!$A$6:$A$105,0)),""))</f>
        <v/>
      </c>
      <c r="H219" s="108" t="str">
        <f>IF($A219="","",IFERROR(INDEX('Pozisyon Envanteri'!$M$6:$M$105,MATCH($A219,'Pozisyon Envanteri'!$A$6:$A$105,0)),""))</f>
        <v/>
      </c>
      <c r="I219" s="108" t="str">
        <f>IF($A219="","",'Görev ve İş Yükü'!B219)</f>
        <v/>
      </c>
      <c r="J219" s="108" t="str">
        <f>IF($A219="","",'Görev ve İş Yükü'!C219)</f>
        <v/>
      </c>
      <c r="K219" s="108" t="str">
        <f>IF($A219="","",'Görev ve İş Yükü'!F219)</f>
        <v/>
      </c>
      <c r="L219" s="102" t="str">
        <f>IF($A219="","",'Görev ve İş Yükü'!I219)</f>
        <v/>
      </c>
      <c r="M219" s="108" t="str">
        <f>IF($A219="","",'Görev ve İş Yükü'!W219)</f>
        <v/>
      </c>
      <c r="N219" s="101" t="str">
        <f>IF($A219="","",'Görev ve İş Yükü'!Z219)</f>
        <v/>
      </c>
      <c r="O219" s="101" t="str">
        <f>IF($A219="","",'Görev ve İş Yükü'!AA219)</f>
        <v/>
      </c>
      <c r="P219" s="102" t="str">
        <f>IF($A219="","",'Görev ve İş Yükü'!AB219)</f>
        <v/>
      </c>
      <c r="Q219" s="103" t="str">
        <f>IF($A219="","",'Görev ve İş Yükü'!AC219)</f>
        <v/>
      </c>
      <c r="R219" s="108" t="str">
        <f>IF($A219="","",'Görev ve İş Yükü'!N219)</f>
        <v/>
      </c>
      <c r="S219" s="108" t="str">
        <f>IF($A219="","",'Görev ve İş Yükü'!R219)</f>
        <v/>
      </c>
      <c r="T219" s="108" t="str">
        <f>IF($A219="","",'Görev ve İş Yükü'!S219)</f>
        <v/>
      </c>
      <c r="U219" s="123" t="str">
        <f>IF($A219="","",IFERROR(INDEX('İş Değerleme &amp; Kademe'!$N$6:$N$105,MATCH($A219,'İş Değerleme &amp; Kademe'!$A$6:$A$105,0)),""))</f>
        <v/>
      </c>
      <c r="V219" s="108" t="str">
        <f>IF($A219="","",IFERROR(INDEX('İş Değerleme &amp; Kademe'!$O$6:$O$105,MATCH($A219,'İş Değerleme &amp; Kademe'!$A$6:$A$105,0)),""))</f>
        <v/>
      </c>
      <c r="W219" s="123" t="str">
        <f>IF($A219="","",IFERROR(INDEX('Yetenek &amp; Kariyer'!$O$6:$O$105,MATCH($A219,'Yetenek &amp; Kariyer'!$A$6:$A$105,0)),""))</f>
        <v/>
      </c>
      <c r="X219" s="108" t="str">
        <f>IF($A219="","",IFERROR(INDEX('Yetenek &amp; Kariyer'!$P$6:$P$105,MATCH($A219,'Yetenek &amp; Kariyer'!$A$6:$A$105,0)),""))</f>
        <v/>
      </c>
      <c r="Y219" s="108" t="str">
        <f>IF($A219="","",IFERROR(INDEX('Pozisyon Envanteri'!$Q$6:$Q$105,MATCH($A219,'Pozisyon Envanteri'!$A$6:$A$105,0)),""))</f>
        <v/>
      </c>
    </row>
    <row r="220" spans="1:25" x14ac:dyDescent="0.25">
      <c r="A220" s="108" t="str">
        <f>IF('Görev ve İş Yükü'!A220="","",'Görev ve İş Yükü'!A220)</f>
        <v/>
      </c>
      <c r="B220" s="108" t="str">
        <f>IF($A220="","",IFERROR(INDEX('Pozisyon Envanteri'!$B$6:$B$105,MATCH($A220,'Pozisyon Envanteri'!$A$6:$A$105,0)),""))</f>
        <v/>
      </c>
      <c r="C220" s="108" t="str">
        <f>IF($A220="","",IFERROR(INDEX('Pozisyon Envanteri'!$C$6:$C$105,MATCH($A220,'Pozisyon Envanteri'!$A$6:$A$105,0)),""))</f>
        <v/>
      </c>
      <c r="D220" s="108" t="str">
        <f>IF($A220="","",IFERROR(INDEX('Pozisyon Envanteri'!$D$6:$D$105,MATCH($A220,'Pozisyon Envanteri'!$A$6:$A$105,0)),""))</f>
        <v/>
      </c>
      <c r="E220" s="108" t="str">
        <f>IF($A220="","",IFERROR(INDEX('Pozisyon Envanteri'!$E$6:$E$105,MATCH($A220,'Pozisyon Envanteri'!$A$6:$A$105,0)),""))</f>
        <v/>
      </c>
      <c r="F220" s="108" t="str">
        <f>IF($A220="","",IFERROR(INDEX('Pozisyon Envanteri'!$F$6:$F$105,MATCH($A220,'Pozisyon Envanteri'!$A$6:$A$105,0)),""))</f>
        <v/>
      </c>
      <c r="G220" s="108" t="str">
        <f>IF($A220="","",IFERROR(INDEX('Pozisyon Envanteri'!$L$6:$L$105,MATCH($A220,'Pozisyon Envanteri'!$A$6:$A$105,0)),""))</f>
        <v/>
      </c>
      <c r="H220" s="108" t="str">
        <f>IF($A220="","",IFERROR(INDEX('Pozisyon Envanteri'!$M$6:$M$105,MATCH($A220,'Pozisyon Envanteri'!$A$6:$A$105,0)),""))</f>
        <v/>
      </c>
      <c r="I220" s="108" t="str">
        <f>IF($A220="","",'Görev ve İş Yükü'!B220)</f>
        <v/>
      </c>
      <c r="J220" s="108" t="str">
        <f>IF($A220="","",'Görev ve İş Yükü'!C220)</f>
        <v/>
      </c>
      <c r="K220" s="108" t="str">
        <f>IF($A220="","",'Görev ve İş Yükü'!F220)</f>
        <v/>
      </c>
      <c r="L220" s="102" t="str">
        <f>IF($A220="","",'Görev ve İş Yükü'!I220)</f>
        <v/>
      </c>
      <c r="M220" s="108" t="str">
        <f>IF($A220="","",'Görev ve İş Yükü'!W220)</f>
        <v/>
      </c>
      <c r="N220" s="101" t="str">
        <f>IF($A220="","",'Görev ve İş Yükü'!Z220)</f>
        <v/>
      </c>
      <c r="O220" s="101" t="str">
        <f>IF($A220="","",'Görev ve İş Yükü'!AA220)</f>
        <v/>
      </c>
      <c r="P220" s="102" t="str">
        <f>IF($A220="","",'Görev ve İş Yükü'!AB220)</f>
        <v/>
      </c>
      <c r="Q220" s="103" t="str">
        <f>IF($A220="","",'Görev ve İş Yükü'!AC220)</f>
        <v/>
      </c>
      <c r="R220" s="108" t="str">
        <f>IF($A220="","",'Görev ve İş Yükü'!N220)</f>
        <v/>
      </c>
      <c r="S220" s="108" t="str">
        <f>IF($A220="","",'Görev ve İş Yükü'!R220)</f>
        <v/>
      </c>
      <c r="T220" s="108" t="str">
        <f>IF($A220="","",'Görev ve İş Yükü'!S220)</f>
        <v/>
      </c>
      <c r="U220" s="123" t="str">
        <f>IF($A220="","",IFERROR(INDEX('İş Değerleme &amp; Kademe'!$N$6:$N$105,MATCH($A220,'İş Değerleme &amp; Kademe'!$A$6:$A$105,0)),""))</f>
        <v/>
      </c>
      <c r="V220" s="108" t="str">
        <f>IF($A220="","",IFERROR(INDEX('İş Değerleme &amp; Kademe'!$O$6:$O$105,MATCH($A220,'İş Değerleme &amp; Kademe'!$A$6:$A$105,0)),""))</f>
        <v/>
      </c>
      <c r="W220" s="123" t="str">
        <f>IF($A220="","",IFERROR(INDEX('Yetenek &amp; Kariyer'!$O$6:$O$105,MATCH($A220,'Yetenek &amp; Kariyer'!$A$6:$A$105,0)),""))</f>
        <v/>
      </c>
      <c r="X220" s="108" t="str">
        <f>IF($A220="","",IFERROR(INDEX('Yetenek &amp; Kariyer'!$P$6:$P$105,MATCH($A220,'Yetenek &amp; Kariyer'!$A$6:$A$105,0)),""))</f>
        <v/>
      </c>
      <c r="Y220" s="108" t="str">
        <f>IF($A220="","",IFERROR(INDEX('Pozisyon Envanteri'!$Q$6:$Q$105,MATCH($A220,'Pozisyon Envanteri'!$A$6:$A$105,0)),""))</f>
        <v/>
      </c>
    </row>
    <row r="221" spans="1:25" x14ac:dyDescent="0.25">
      <c r="A221" s="108" t="str">
        <f>IF('Görev ve İş Yükü'!A221="","",'Görev ve İş Yükü'!A221)</f>
        <v/>
      </c>
      <c r="B221" s="108" t="str">
        <f>IF($A221="","",IFERROR(INDEX('Pozisyon Envanteri'!$B$6:$B$105,MATCH($A221,'Pozisyon Envanteri'!$A$6:$A$105,0)),""))</f>
        <v/>
      </c>
      <c r="C221" s="108" t="str">
        <f>IF($A221="","",IFERROR(INDEX('Pozisyon Envanteri'!$C$6:$C$105,MATCH($A221,'Pozisyon Envanteri'!$A$6:$A$105,0)),""))</f>
        <v/>
      </c>
      <c r="D221" s="108" t="str">
        <f>IF($A221="","",IFERROR(INDEX('Pozisyon Envanteri'!$D$6:$D$105,MATCH($A221,'Pozisyon Envanteri'!$A$6:$A$105,0)),""))</f>
        <v/>
      </c>
      <c r="E221" s="108" t="str">
        <f>IF($A221="","",IFERROR(INDEX('Pozisyon Envanteri'!$E$6:$E$105,MATCH($A221,'Pozisyon Envanteri'!$A$6:$A$105,0)),""))</f>
        <v/>
      </c>
      <c r="F221" s="108" t="str">
        <f>IF($A221="","",IFERROR(INDEX('Pozisyon Envanteri'!$F$6:$F$105,MATCH($A221,'Pozisyon Envanteri'!$A$6:$A$105,0)),""))</f>
        <v/>
      </c>
      <c r="G221" s="108" t="str">
        <f>IF($A221="","",IFERROR(INDEX('Pozisyon Envanteri'!$L$6:$L$105,MATCH($A221,'Pozisyon Envanteri'!$A$6:$A$105,0)),""))</f>
        <v/>
      </c>
      <c r="H221" s="108" t="str">
        <f>IF($A221="","",IFERROR(INDEX('Pozisyon Envanteri'!$M$6:$M$105,MATCH($A221,'Pozisyon Envanteri'!$A$6:$A$105,0)),""))</f>
        <v/>
      </c>
      <c r="I221" s="108" t="str">
        <f>IF($A221="","",'Görev ve İş Yükü'!B221)</f>
        <v/>
      </c>
      <c r="J221" s="108" t="str">
        <f>IF($A221="","",'Görev ve İş Yükü'!C221)</f>
        <v/>
      </c>
      <c r="K221" s="108" t="str">
        <f>IF($A221="","",'Görev ve İş Yükü'!F221)</f>
        <v/>
      </c>
      <c r="L221" s="102" t="str">
        <f>IF($A221="","",'Görev ve İş Yükü'!I221)</f>
        <v/>
      </c>
      <c r="M221" s="108" t="str">
        <f>IF($A221="","",'Görev ve İş Yükü'!W221)</f>
        <v/>
      </c>
      <c r="N221" s="101" t="str">
        <f>IF($A221="","",'Görev ve İş Yükü'!Z221)</f>
        <v/>
      </c>
      <c r="O221" s="101" t="str">
        <f>IF($A221="","",'Görev ve İş Yükü'!AA221)</f>
        <v/>
      </c>
      <c r="P221" s="102" t="str">
        <f>IF($A221="","",'Görev ve İş Yükü'!AB221)</f>
        <v/>
      </c>
      <c r="Q221" s="103" t="str">
        <f>IF($A221="","",'Görev ve İş Yükü'!AC221)</f>
        <v/>
      </c>
      <c r="R221" s="108" t="str">
        <f>IF($A221="","",'Görev ve İş Yükü'!N221)</f>
        <v/>
      </c>
      <c r="S221" s="108" t="str">
        <f>IF($A221="","",'Görev ve İş Yükü'!R221)</f>
        <v/>
      </c>
      <c r="T221" s="108" t="str">
        <f>IF($A221="","",'Görev ve İş Yükü'!S221)</f>
        <v/>
      </c>
      <c r="U221" s="123" t="str">
        <f>IF($A221="","",IFERROR(INDEX('İş Değerleme &amp; Kademe'!$N$6:$N$105,MATCH($A221,'İş Değerleme &amp; Kademe'!$A$6:$A$105,0)),""))</f>
        <v/>
      </c>
      <c r="V221" s="108" t="str">
        <f>IF($A221="","",IFERROR(INDEX('İş Değerleme &amp; Kademe'!$O$6:$O$105,MATCH($A221,'İş Değerleme &amp; Kademe'!$A$6:$A$105,0)),""))</f>
        <v/>
      </c>
      <c r="W221" s="123" t="str">
        <f>IF($A221="","",IFERROR(INDEX('Yetenek &amp; Kariyer'!$O$6:$O$105,MATCH($A221,'Yetenek &amp; Kariyer'!$A$6:$A$105,0)),""))</f>
        <v/>
      </c>
      <c r="X221" s="108" t="str">
        <f>IF($A221="","",IFERROR(INDEX('Yetenek &amp; Kariyer'!$P$6:$P$105,MATCH($A221,'Yetenek &amp; Kariyer'!$A$6:$A$105,0)),""))</f>
        <v/>
      </c>
      <c r="Y221" s="108" t="str">
        <f>IF($A221="","",IFERROR(INDEX('Pozisyon Envanteri'!$Q$6:$Q$105,MATCH($A221,'Pozisyon Envanteri'!$A$6:$A$105,0)),""))</f>
        <v/>
      </c>
    </row>
    <row r="222" spans="1:25" x14ac:dyDescent="0.25">
      <c r="A222" s="108" t="str">
        <f>IF('Görev ve İş Yükü'!A222="","",'Görev ve İş Yükü'!A222)</f>
        <v/>
      </c>
      <c r="B222" s="108" t="str">
        <f>IF($A222="","",IFERROR(INDEX('Pozisyon Envanteri'!$B$6:$B$105,MATCH($A222,'Pozisyon Envanteri'!$A$6:$A$105,0)),""))</f>
        <v/>
      </c>
      <c r="C222" s="108" t="str">
        <f>IF($A222="","",IFERROR(INDEX('Pozisyon Envanteri'!$C$6:$C$105,MATCH($A222,'Pozisyon Envanteri'!$A$6:$A$105,0)),""))</f>
        <v/>
      </c>
      <c r="D222" s="108" t="str">
        <f>IF($A222="","",IFERROR(INDEX('Pozisyon Envanteri'!$D$6:$D$105,MATCH($A222,'Pozisyon Envanteri'!$A$6:$A$105,0)),""))</f>
        <v/>
      </c>
      <c r="E222" s="108" t="str">
        <f>IF($A222="","",IFERROR(INDEX('Pozisyon Envanteri'!$E$6:$E$105,MATCH($A222,'Pozisyon Envanteri'!$A$6:$A$105,0)),""))</f>
        <v/>
      </c>
      <c r="F222" s="108" t="str">
        <f>IF($A222="","",IFERROR(INDEX('Pozisyon Envanteri'!$F$6:$F$105,MATCH($A222,'Pozisyon Envanteri'!$A$6:$A$105,0)),""))</f>
        <v/>
      </c>
      <c r="G222" s="108" t="str">
        <f>IF($A222="","",IFERROR(INDEX('Pozisyon Envanteri'!$L$6:$L$105,MATCH($A222,'Pozisyon Envanteri'!$A$6:$A$105,0)),""))</f>
        <v/>
      </c>
      <c r="H222" s="108" t="str">
        <f>IF($A222="","",IFERROR(INDEX('Pozisyon Envanteri'!$M$6:$M$105,MATCH($A222,'Pozisyon Envanteri'!$A$6:$A$105,0)),""))</f>
        <v/>
      </c>
      <c r="I222" s="108" t="str">
        <f>IF($A222="","",'Görev ve İş Yükü'!B222)</f>
        <v/>
      </c>
      <c r="J222" s="108" t="str">
        <f>IF($A222="","",'Görev ve İş Yükü'!C222)</f>
        <v/>
      </c>
      <c r="K222" s="108" t="str">
        <f>IF($A222="","",'Görev ve İş Yükü'!F222)</f>
        <v/>
      </c>
      <c r="L222" s="102" t="str">
        <f>IF($A222="","",'Görev ve İş Yükü'!I222)</f>
        <v/>
      </c>
      <c r="M222" s="108" t="str">
        <f>IF($A222="","",'Görev ve İş Yükü'!W222)</f>
        <v/>
      </c>
      <c r="N222" s="101" t="str">
        <f>IF($A222="","",'Görev ve İş Yükü'!Z222)</f>
        <v/>
      </c>
      <c r="O222" s="101" t="str">
        <f>IF($A222="","",'Görev ve İş Yükü'!AA222)</f>
        <v/>
      </c>
      <c r="P222" s="102" t="str">
        <f>IF($A222="","",'Görev ve İş Yükü'!AB222)</f>
        <v/>
      </c>
      <c r="Q222" s="103" t="str">
        <f>IF($A222="","",'Görev ve İş Yükü'!AC222)</f>
        <v/>
      </c>
      <c r="R222" s="108" t="str">
        <f>IF($A222="","",'Görev ve İş Yükü'!N222)</f>
        <v/>
      </c>
      <c r="S222" s="108" t="str">
        <f>IF($A222="","",'Görev ve İş Yükü'!R222)</f>
        <v/>
      </c>
      <c r="T222" s="108" t="str">
        <f>IF($A222="","",'Görev ve İş Yükü'!S222)</f>
        <v/>
      </c>
      <c r="U222" s="123" t="str">
        <f>IF($A222="","",IFERROR(INDEX('İş Değerleme &amp; Kademe'!$N$6:$N$105,MATCH($A222,'İş Değerleme &amp; Kademe'!$A$6:$A$105,0)),""))</f>
        <v/>
      </c>
      <c r="V222" s="108" t="str">
        <f>IF($A222="","",IFERROR(INDEX('İş Değerleme &amp; Kademe'!$O$6:$O$105,MATCH($A222,'İş Değerleme &amp; Kademe'!$A$6:$A$105,0)),""))</f>
        <v/>
      </c>
      <c r="W222" s="123" t="str">
        <f>IF($A222="","",IFERROR(INDEX('Yetenek &amp; Kariyer'!$O$6:$O$105,MATCH($A222,'Yetenek &amp; Kariyer'!$A$6:$A$105,0)),""))</f>
        <v/>
      </c>
      <c r="X222" s="108" t="str">
        <f>IF($A222="","",IFERROR(INDEX('Yetenek &amp; Kariyer'!$P$6:$P$105,MATCH($A222,'Yetenek &amp; Kariyer'!$A$6:$A$105,0)),""))</f>
        <v/>
      </c>
      <c r="Y222" s="108" t="str">
        <f>IF($A222="","",IFERROR(INDEX('Pozisyon Envanteri'!$Q$6:$Q$105,MATCH($A222,'Pozisyon Envanteri'!$A$6:$A$105,0)),""))</f>
        <v/>
      </c>
    </row>
    <row r="223" spans="1:25" x14ac:dyDescent="0.25">
      <c r="A223" s="108" t="str">
        <f>IF('Görev ve İş Yükü'!A223="","",'Görev ve İş Yükü'!A223)</f>
        <v/>
      </c>
      <c r="B223" s="108" t="str">
        <f>IF($A223="","",IFERROR(INDEX('Pozisyon Envanteri'!$B$6:$B$105,MATCH($A223,'Pozisyon Envanteri'!$A$6:$A$105,0)),""))</f>
        <v/>
      </c>
      <c r="C223" s="108" t="str">
        <f>IF($A223="","",IFERROR(INDEX('Pozisyon Envanteri'!$C$6:$C$105,MATCH($A223,'Pozisyon Envanteri'!$A$6:$A$105,0)),""))</f>
        <v/>
      </c>
      <c r="D223" s="108" t="str">
        <f>IF($A223="","",IFERROR(INDEX('Pozisyon Envanteri'!$D$6:$D$105,MATCH($A223,'Pozisyon Envanteri'!$A$6:$A$105,0)),""))</f>
        <v/>
      </c>
      <c r="E223" s="108" t="str">
        <f>IF($A223="","",IFERROR(INDEX('Pozisyon Envanteri'!$E$6:$E$105,MATCH($A223,'Pozisyon Envanteri'!$A$6:$A$105,0)),""))</f>
        <v/>
      </c>
      <c r="F223" s="108" t="str">
        <f>IF($A223="","",IFERROR(INDEX('Pozisyon Envanteri'!$F$6:$F$105,MATCH($A223,'Pozisyon Envanteri'!$A$6:$A$105,0)),""))</f>
        <v/>
      </c>
      <c r="G223" s="108" t="str">
        <f>IF($A223="","",IFERROR(INDEX('Pozisyon Envanteri'!$L$6:$L$105,MATCH($A223,'Pozisyon Envanteri'!$A$6:$A$105,0)),""))</f>
        <v/>
      </c>
      <c r="H223" s="108" t="str">
        <f>IF($A223="","",IFERROR(INDEX('Pozisyon Envanteri'!$M$6:$M$105,MATCH($A223,'Pozisyon Envanteri'!$A$6:$A$105,0)),""))</f>
        <v/>
      </c>
      <c r="I223" s="108" t="str">
        <f>IF($A223="","",'Görev ve İş Yükü'!B223)</f>
        <v/>
      </c>
      <c r="J223" s="108" t="str">
        <f>IF($A223="","",'Görev ve İş Yükü'!C223)</f>
        <v/>
      </c>
      <c r="K223" s="108" t="str">
        <f>IF($A223="","",'Görev ve İş Yükü'!F223)</f>
        <v/>
      </c>
      <c r="L223" s="102" t="str">
        <f>IF($A223="","",'Görev ve İş Yükü'!I223)</f>
        <v/>
      </c>
      <c r="M223" s="108" t="str">
        <f>IF($A223="","",'Görev ve İş Yükü'!W223)</f>
        <v/>
      </c>
      <c r="N223" s="101" t="str">
        <f>IF($A223="","",'Görev ve İş Yükü'!Z223)</f>
        <v/>
      </c>
      <c r="O223" s="101" t="str">
        <f>IF($A223="","",'Görev ve İş Yükü'!AA223)</f>
        <v/>
      </c>
      <c r="P223" s="102" t="str">
        <f>IF($A223="","",'Görev ve İş Yükü'!AB223)</f>
        <v/>
      </c>
      <c r="Q223" s="103" t="str">
        <f>IF($A223="","",'Görev ve İş Yükü'!AC223)</f>
        <v/>
      </c>
      <c r="R223" s="108" t="str">
        <f>IF($A223="","",'Görev ve İş Yükü'!N223)</f>
        <v/>
      </c>
      <c r="S223" s="108" t="str">
        <f>IF($A223="","",'Görev ve İş Yükü'!R223)</f>
        <v/>
      </c>
      <c r="T223" s="108" t="str">
        <f>IF($A223="","",'Görev ve İş Yükü'!S223)</f>
        <v/>
      </c>
      <c r="U223" s="123" t="str">
        <f>IF($A223="","",IFERROR(INDEX('İş Değerleme &amp; Kademe'!$N$6:$N$105,MATCH($A223,'İş Değerleme &amp; Kademe'!$A$6:$A$105,0)),""))</f>
        <v/>
      </c>
      <c r="V223" s="108" t="str">
        <f>IF($A223="","",IFERROR(INDEX('İş Değerleme &amp; Kademe'!$O$6:$O$105,MATCH($A223,'İş Değerleme &amp; Kademe'!$A$6:$A$105,0)),""))</f>
        <v/>
      </c>
      <c r="W223" s="123" t="str">
        <f>IF($A223="","",IFERROR(INDEX('Yetenek &amp; Kariyer'!$O$6:$O$105,MATCH($A223,'Yetenek &amp; Kariyer'!$A$6:$A$105,0)),""))</f>
        <v/>
      </c>
      <c r="X223" s="108" t="str">
        <f>IF($A223="","",IFERROR(INDEX('Yetenek &amp; Kariyer'!$P$6:$P$105,MATCH($A223,'Yetenek &amp; Kariyer'!$A$6:$A$105,0)),""))</f>
        <v/>
      </c>
      <c r="Y223" s="108" t="str">
        <f>IF($A223="","",IFERROR(INDEX('Pozisyon Envanteri'!$Q$6:$Q$105,MATCH($A223,'Pozisyon Envanteri'!$A$6:$A$105,0)),""))</f>
        <v/>
      </c>
    </row>
    <row r="224" spans="1:25" x14ac:dyDescent="0.25">
      <c r="A224" s="108" t="str">
        <f>IF('Görev ve İş Yükü'!A224="","",'Görev ve İş Yükü'!A224)</f>
        <v/>
      </c>
      <c r="B224" s="108" t="str">
        <f>IF($A224="","",IFERROR(INDEX('Pozisyon Envanteri'!$B$6:$B$105,MATCH($A224,'Pozisyon Envanteri'!$A$6:$A$105,0)),""))</f>
        <v/>
      </c>
      <c r="C224" s="108" t="str">
        <f>IF($A224="","",IFERROR(INDEX('Pozisyon Envanteri'!$C$6:$C$105,MATCH($A224,'Pozisyon Envanteri'!$A$6:$A$105,0)),""))</f>
        <v/>
      </c>
      <c r="D224" s="108" t="str">
        <f>IF($A224="","",IFERROR(INDEX('Pozisyon Envanteri'!$D$6:$D$105,MATCH($A224,'Pozisyon Envanteri'!$A$6:$A$105,0)),""))</f>
        <v/>
      </c>
      <c r="E224" s="108" t="str">
        <f>IF($A224="","",IFERROR(INDEX('Pozisyon Envanteri'!$E$6:$E$105,MATCH($A224,'Pozisyon Envanteri'!$A$6:$A$105,0)),""))</f>
        <v/>
      </c>
      <c r="F224" s="108" t="str">
        <f>IF($A224="","",IFERROR(INDEX('Pozisyon Envanteri'!$F$6:$F$105,MATCH($A224,'Pozisyon Envanteri'!$A$6:$A$105,0)),""))</f>
        <v/>
      </c>
      <c r="G224" s="108" t="str">
        <f>IF($A224="","",IFERROR(INDEX('Pozisyon Envanteri'!$L$6:$L$105,MATCH($A224,'Pozisyon Envanteri'!$A$6:$A$105,0)),""))</f>
        <v/>
      </c>
      <c r="H224" s="108" t="str">
        <f>IF($A224="","",IFERROR(INDEX('Pozisyon Envanteri'!$M$6:$M$105,MATCH($A224,'Pozisyon Envanteri'!$A$6:$A$105,0)),""))</f>
        <v/>
      </c>
      <c r="I224" s="108" t="str">
        <f>IF($A224="","",'Görev ve İş Yükü'!B224)</f>
        <v/>
      </c>
      <c r="J224" s="108" t="str">
        <f>IF($A224="","",'Görev ve İş Yükü'!C224)</f>
        <v/>
      </c>
      <c r="K224" s="108" t="str">
        <f>IF($A224="","",'Görev ve İş Yükü'!F224)</f>
        <v/>
      </c>
      <c r="L224" s="102" t="str">
        <f>IF($A224="","",'Görev ve İş Yükü'!I224)</f>
        <v/>
      </c>
      <c r="M224" s="108" t="str">
        <f>IF($A224="","",'Görev ve İş Yükü'!W224)</f>
        <v/>
      </c>
      <c r="N224" s="101" t="str">
        <f>IF($A224="","",'Görev ve İş Yükü'!Z224)</f>
        <v/>
      </c>
      <c r="O224" s="101" t="str">
        <f>IF($A224="","",'Görev ve İş Yükü'!AA224)</f>
        <v/>
      </c>
      <c r="P224" s="102" t="str">
        <f>IF($A224="","",'Görev ve İş Yükü'!AB224)</f>
        <v/>
      </c>
      <c r="Q224" s="103" t="str">
        <f>IF($A224="","",'Görev ve İş Yükü'!AC224)</f>
        <v/>
      </c>
      <c r="R224" s="108" t="str">
        <f>IF($A224="","",'Görev ve İş Yükü'!N224)</f>
        <v/>
      </c>
      <c r="S224" s="108" t="str">
        <f>IF($A224="","",'Görev ve İş Yükü'!R224)</f>
        <v/>
      </c>
      <c r="T224" s="108" t="str">
        <f>IF($A224="","",'Görev ve İş Yükü'!S224)</f>
        <v/>
      </c>
      <c r="U224" s="123" t="str">
        <f>IF($A224="","",IFERROR(INDEX('İş Değerleme &amp; Kademe'!$N$6:$N$105,MATCH($A224,'İş Değerleme &amp; Kademe'!$A$6:$A$105,0)),""))</f>
        <v/>
      </c>
      <c r="V224" s="108" t="str">
        <f>IF($A224="","",IFERROR(INDEX('İş Değerleme &amp; Kademe'!$O$6:$O$105,MATCH($A224,'İş Değerleme &amp; Kademe'!$A$6:$A$105,0)),""))</f>
        <v/>
      </c>
      <c r="W224" s="123" t="str">
        <f>IF($A224="","",IFERROR(INDEX('Yetenek &amp; Kariyer'!$O$6:$O$105,MATCH($A224,'Yetenek &amp; Kariyer'!$A$6:$A$105,0)),""))</f>
        <v/>
      </c>
      <c r="X224" s="108" t="str">
        <f>IF($A224="","",IFERROR(INDEX('Yetenek &amp; Kariyer'!$P$6:$P$105,MATCH($A224,'Yetenek &amp; Kariyer'!$A$6:$A$105,0)),""))</f>
        <v/>
      </c>
      <c r="Y224" s="108" t="str">
        <f>IF($A224="","",IFERROR(INDEX('Pozisyon Envanteri'!$Q$6:$Q$105,MATCH($A224,'Pozisyon Envanteri'!$A$6:$A$105,0)),""))</f>
        <v/>
      </c>
    </row>
    <row r="225" spans="1:25" x14ac:dyDescent="0.25">
      <c r="A225" s="108" t="str">
        <f>IF('Görev ve İş Yükü'!A225="","",'Görev ve İş Yükü'!A225)</f>
        <v/>
      </c>
      <c r="B225" s="108" t="str">
        <f>IF($A225="","",IFERROR(INDEX('Pozisyon Envanteri'!$B$6:$B$105,MATCH($A225,'Pozisyon Envanteri'!$A$6:$A$105,0)),""))</f>
        <v/>
      </c>
      <c r="C225" s="108" t="str">
        <f>IF($A225="","",IFERROR(INDEX('Pozisyon Envanteri'!$C$6:$C$105,MATCH($A225,'Pozisyon Envanteri'!$A$6:$A$105,0)),""))</f>
        <v/>
      </c>
      <c r="D225" s="108" t="str">
        <f>IF($A225="","",IFERROR(INDEX('Pozisyon Envanteri'!$D$6:$D$105,MATCH($A225,'Pozisyon Envanteri'!$A$6:$A$105,0)),""))</f>
        <v/>
      </c>
      <c r="E225" s="108" t="str">
        <f>IF($A225="","",IFERROR(INDEX('Pozisyon Envanteri'!$E$6:$E$105,MATCH($A225,'Pozisyon Envanteri'!$A$6:$A$105,0)),""))</f>
        <v/>
      </c>
      <c r="F225" s="108" t="str">
        <f>IF($A225="","",IFERROR(INDEX('Pozisyon Envanteri'!$F$6:$F$105,MATCH($A225,'Pozisyon Envanteri'!$A$6:$A$105,0)),""))</f>
        <v/>
      </c>
      <c r="G225" s="108" t="str">
        <f>IF($A225="","",IFERROR(INDEX('Pozisyon Envanteri'!$L$6:$L$105,MATCH($A225,'Pozisyon Envanteri'!$A$6:$A$105,0)),""))</f>
        <v/>
      </c>
      <c r="H225" s="108" t="str">
        <f>IF($A225="","",IFERROR(INDEX('Pozisyon Envanteri'!$M$6:$M$105,MATCH($A225,'Pozisyon Envanteri'!$A$6:$A$105,0)),""))</f>
        <v/>
      </c>
      <c r="I225" s="108" t="str">
        <f>IF($A225="","",'Görev ve İş Yükü'!B225)</f>
        <v/>
      </c>
      <c r="J225" s="108" t="str">
        <f>IF($A225="","",'Görev ve İş Yükü'!C225)</f>
        <v/>
      </c>
      <c r="K225" s="108" t="str">
        <f>IF($A225="","",'Görev ve İş Yükü'!F225)</f>
        <v/>
      </c>
      <c r="L225" s="102" t="str">
        <f>IF($A225="","",'Görev ve İş Yükü'!I225)</f>
        <v/>
      </c>
      <c r="M225" s="108" t="str">
        <f>IF($A225="","",'Görev ve İş Yükü'!W225)</f>
        <v/>
      </c>
      <c r="N225" s="101" t="str">
        <f>IF($A225="","",'Görev ve İş Yükü'!Z225)</f>
        <v/>
      </c>
      <c r="O225" s="101" t="str">
        <f>IF($A225="","",'Görev ve İş Yükü'!AA225)</f>
        <v/>
      </c>
      <c r="P225" s="102" t="str">
        <f>IF($A225="","",'Görev ve İş Yükü'!AB225)</f>
        <v/>
      </c>
      <c r="Q225" s="103" t="str">
        <f>IF($A225="","",'Görev ve İş Yükü'!AC225)</f>
        <v/>
      </c>
      <c r="R225" s="108" t="str">
        <f>IF($A225="","",'Görev ve İş Yükü'!N225)</f>
        <v/>
      </c>
      <c r="S225" s="108" t="str">
        <f>IF($A225="","",'Görev ve İş Yükü'!R225)</f>
        <v/>
      </c>
      <c r="T225" s="108" t="str">
        <f>IF($A225="","",'Görev ve İş Yükü'!S225)</f>
        <v/>
      </c>
      <c r="U225" s="123" t="str">
        <f>IF($A225="","",IFERROR(INDEX('İş Değerleme &amp; Kademe'!$N$6:$N$105,MATCH($A225,'İş Değerleme &amp; Kademe'!$A$6:$A$105,0)),""))</f>
        <v/>
      </c>
      <c r="V225" s="108" t="str">
        <f>IF($A225="","",IFERROR(INDEX('İş Değerleme &amp; Kademe'!$O$6:$O$105,MATCH($A225,'İş Değerleme &amp; Kademe'!$A$6:$A$105,0)),""))</f>
        <v/>
      </c>
      <c r="W225" s="123" t="str">
        <f>IF($A225="","",IFERROR(INDEX('Yetenek &amp; Kariyer'!$O$6:$O$105,MATCH($A225,'Yetenek &amp; Kariyer'!$A$6:$A$105,0)),""))</f>
        <v/>
      </c>
      <c r="X225" s="108" t="str">
        <f>IF($A225="","",IFERROR(INDEX('Yetenek &amp; Kariyer'!$P$6:$P$105,MATCH($A225,'Yetenek &amp; Kariyer'!$A$6:$A$105,0)),""))</f>
        <v/>
      </c>
      <c r="Y225" s="108" t="str">
        <f>IF($A225="","",IFERROR(INDEX('Pozisyon Envanteri'!$Q$6:$Q$105,MATCH($A225,'Pozisyon Envanteri'!$A$6:$A$105,0)),""))</f>
        <v/>
      </c>
    </row>
    <row r="226" spans="1:25" x14ac:dyDescent="0.25">
      <c r="A226" s="108" t="str">
        <f>IF('Görev ve İş Yükü'!A226="","",'Görev ve İş Yükü'!A226)</f>
        <v/>
      </c>
      <c r="B226" s="108" t="str">
        <f>IF($A226="","",IFERROR(INDEX('Pozisyon Envanteri'!$B$6:$B$105,MATCH($A226,'Pozisyon Envanteri'!$A$6:$A$105,0)),""))</f>
        <v/>
      </c>
      <c r="C226" s="108" t="str">
        <f>IF($A226="","",IFERROR(INDEX('Pozisyon Envanteri'!$C$6:$C$105,MATCH($A226,'Pozisyon Envanteri'!$A$6:$A$105,0)),""))</f>
        <v/>
      </c>
      <c r="D226" s="108" t="str">
        <f>IF($A226="","",IFERROR(INDEX('Pozisyon Envanteri'!$D$6:$D$105,MATCH($A226,'Pozisyon Envanteri'!$A$6:$A$105,0)),""))</f>
        <v/>
      </c>
      <c r="E226" s="108" t="str">
        <f>IF($A226="","",IFERROR(INDEX('Pozisyon Envanteri'!$E$6:$E$105,MATCH($A226,'Pozisyon Envanteri'!$A$6:$A$105,0)),""))</f>
        <v/>
      </c>
      <c r="F226" s="108" t="str">
        <f>IF($A226="","",IFERROR(INDEX('Pozisyon Envanteri'!$F$6:$F$105,MATCH($A226,'Pozisyon Envanteri'!$A$6:$A$105,0)),""))</f>
        <v/>
      </c>
      <c r="G226" s="108" t="str">
        <f>IF($A226="","",IFERROR(INDEX('Pozisyon Envanteri'!$L$6:$L$105,MATCH($A226,'Pozisyon Envanteri'!$A$6:$A$105,0)),""))</f>
        <v/>
      </c>
      <c r="H226" s="108" t="str">
        <f>IF($A226="","",IFERROR(INDEX('Pozisyon Envanteri'!$M$6:$M$105,MATCH($A226,'Pozisyon Envanteri'!$A$6:$A$105,0)),""))</f>
        <v/>
      </c>
      <c r="I226" s="108" t="str">
        <f>IF($A226="","",'Görev ve İş Yükü'!B226)</f>
        <v/>
      </c>
      <c r="J226" s="108" t="str">
        <f>IF($A226="","",'Görev ve İş Yükü'!C226)</f>
        <v/>
      </c>
      <c r="K226" s="108" t="str">
        <f>IF($A226="","",'Görev ve İş Yükü'!F226)</f>
        <v/>
      </c>
      <c r="L226" s="102" t="str">
        <f>IF($A226="","",'Görev ve İş Yükü'!I226)</f>
        <v/>
      </c>
      <c r="M226" s="108" t="str">
        <f>IF($A226="","",'Görev ve İş Yükü'!W226)</f>
        <v/>
      </c>
      <c r="N226" s="101" t="str">
        <f>IF($A226="","",'Görev ve İş Yükü'!Z226)</f>
        <v/>
      </c>
      <c r="O226" s="101" t="str">
        <f>IF($A226="","",'Görev ve İş Yükü'!AA226)</f>
        <v/>
      </c>
      <c r="P226" s="102" t="str">
        <f>IF($A226="","",'Görev ve İş Yükü'!AB226)</f>
        <v/>
      </c>
      <c r="Q226" s="103" t="str">
        <f>IF($A226="","",'Görev ve İş Yükü'!AC226)</f>
        <v/>
      </c>
      <c r="R226" s="108" t="str">
        <f>IF($A226="","",'Görev ve İş Yükü'!N226)</f>
        <v/>
      </c>
      <c r="S226" s="108" t="str">
        <f>IF($A226="","",'Görev ve İş Yükü'!R226)</f>
        <v/>
      </c>
      <c r="T226" s="108" t="str">
        <f>IF($A226="","",'Görev ve İş Yükü'!S226)</f>
        <v/>
      </c>
      <c r="U226" s="123" t="str">
        <f>IF($A226="","",IFERROR(INDEX('İş Değerleme &amp; Kademe'!$N$6:$N$105,MATCH($A226,'İş Değerleme &amp; Kademe'!$A$6:$A$105,0)),""))</f>
        <v/>
      </c>
      <c r="V226" s="108" t="str">
        <f>IF($A226="","",IFERROR(INDEX('İş Değerleme &amp; Kademe'!$O$6:$O$105,MATCH($A226,'İş Değerleme &amp; Kademe'!$A$6:$A$105,0)),""))</f>
        <v/>
      </c>
      <c r="W226" s="123" t="str">
        <f>IF($A226="","",IFERROR(INDEX('Yetenek &amp; Kariyer'!$O$6:$O$105,MATCH($A226,'Yetenek &amp; Kariyer'!$A$6:$A$105,0)),""))</f>
        <v/>
      </c>
      <c r="X226" s="108" t="str">
        <f>IF($A226="","",IFERROR(INDEX('Yetenek &amp; Kariyer'!$P$6:$P$105,MATCH($A226,'Yetenek &amp; Kariyer'!$A$6:$A$105,0)),""))</f>
        <v/>
      </c>
      <c r="Y226" s="108" t="str">
        <f>IF($A226="","",IFERROR(INDEX('Pozisyon Envanteri'!$Q$6:$Q$105,MATCH($A226,'Pozisyon Envanteri'!$A$6:$A$105,0)),""))</f>
        <v/>
      </c>
    </row>
    <row r="227" spans="1:25" x14ac:dyDescent="0.25">
      <c r="A227" s="108" t="str">
        <f>IF('Görev ve İş Yükü'!A227="","",'Görev ve İş Yükü'!A227)</f>
        <v/>
      </c>
      <c r="B227" s="108" t="str">
        <f>IF($A227="","",IFERROR(INDEX('Pozisyon Envanteri'!$B$6:$B$105,MATCH($A227,'Pozisyon Envanteri'!$A$6:$A$105,0)),""))</f>
        <v/>
      </c>
      <c r="C227" s="108" t="str">
        <f>IF($A227="","",IFERROR(INDEX('Pozisyon Envanteri'!$C$6:$C$105,MATCH($A227,'Pozisyon Envanteri'!$A$6:$A$105,0)),""))</f>
        <v/>
      </c>
      <c r="D227" s="108" t="str">
        <f>IF($A227="","",IFERROR(INDEX('Pozisyon Envanteri'!$D$6:$D$105,MATCH($A227,'Pozisyon Envanteri'!$A$6:$A$105,0)),""))</f>
        <v/>
      </c>
      <c r="E227" s="108" t="str">
        <f>IF($A227="","",IFERROR(INDEX('Pozisyon Envanteri'!$E$6:$E$105,MATCH($A227,'Pozisyon Envanteri'!$A$6:$A$105,0)),""))</f>
        <v/>
      </c>
      <c r="F227" s="108" t="str">
        <f>IF($A227="","",IFERROR(INDEX('Pozisyon Envanteri'!$F$6:$F$105,MATCH($A227,'Pozisyon Envanteri'!$A$6:$A$105,0)),""))</f>
        <v/>
      </c>
      <c r="G227" s="108" t="str">
        <f>IF($A227="","",IFERROR(INDEX('Pozisyon Envanteri'!$L$6:$L$105,MATCH($A227,'Pozisyon Envanteri'!$A$6:$A$105,0)),""))</f>
        <v/>
      </c>
      <c r="H227" s="108" t="str">
        <f>IF($A227="","",IFERROR(INDEX('Pozisyon Envanteri'!$M$6:$M$105,MATCH($A227,'Pozisyon Envanteri'!$A$6:$A$105,0)),""))</f>
        <v/>
      </c>
      <c r="I227" s="108" t="str">
        <f>IF($A227="","",'Görev ve İş Yükü'!B227)</f>
        <v/>
      </c>
      <c r="J227" s="108" t="str">
        <f>IF($A227="","",'Görev ve İş Yükü'!C227)</f>
        <v/>
      </c>
      <c r="K227" s="108" t="str">
        <f>IF($A227="","",'Görev ve İş Yükü'!F227)</f>
        <v/>
      </c>
      <c r="L227" s="102" t="str">
        <f>IF($A227="","",'Görev ve İş Yükü'!I227)</f>
        <v/>
      </c>
      <c r="M227" s="108" t="str">
        <f>IF($A227="","",'Görev ve İş Yükü'!W227)</f>
        <v/>
      </c>
      <c r="N227" s="101" t="str">
        <f>IF($A227="","",'Görev ve İş Yükü'!Z227)</f>
        <v/>
      </c>
      <c r="O227" s="101" t="str">
        <f>IF($A227="","",'Görev ve İş Yükü'!AA227)</f>
        <v/>
      </c>
      <c r="P227" s="102" t="str">
        <f>IF($A227="","",'Görev ve İş Yükü'!AB227)</f>
        <v/>
      </c>
      <c r="Q227" s="103" t="str">
        <f>IF($A227="","",'Görev ve İş Yükü'!AC227)</f>
        <v/>
      </c>
      <c r="R227" s="108" t="str">
        <f>IF($A227="","",'Görev ve İş Yükü'!N227)</f>
        <v/>
      </c>
      <c r="S227" s="108" t="str">
        <f>IF($A227="","",'Görev ve İş Yükü'!R227)</f>
        <v/>
      </c>
      <c r="T227" s="108" t="str">
        <f>IF($A227="","",'Görev ve İş Yükü'!S227)</f>
        <v/>
      </c>
      <c r="U227" s="123" t="str">
        <f>IF($A227="","",IFERROR(INDEX('İş Değerleme &amp; Kademe'!$N$6:$N$105,MATCH($A227,'İş Değerleme &amp; Kademe'!$A$6:$A$105,0)),""))</f>
        <v/>
      </c>
      <c r="V227" s="108" t="str">
        <f>IF($A227="","",IFERROR(INDEX('İş Değerleme &amp; Kademe'!$O$6:$O$105,MATCH($A227,'İş Değerleme &amp; Kademe'!$A$6:$A$105,0)),""))</f>
        <v/>
      </c>
      <c r="W227" s="123" t="str">
        <f>IF($A227="","",IFERROR(INDEX('Yetenek &amp; Kariyer'!$O$6:$O$105,MATCH($A227,'Yetenek &amp; Kariyer'!$A$6:$A$105,0)),""))</f>
        <v/>
      </c>
      <c r="X227" s="108" t="str">
        <f>IF($A227="","",IFERROR(INDEX('Yetenek &amp; Kariyer'!$P$6:$P$105,MATCH($A227,'Yetenek &amp; Kariyer'!$A$6:$A$105,0)),""))</f>
        <v/>
      </c>
      <c r="Y227" s="108" t="str">
        <f>IF($A227="","",IFERROR(INDEX('Pozisyon Envanteri'!$Q$6:$Q$105,MATCH($A227,'Pozisyon Envanteri'!$A$6:$A$105,0)),""))</f>
        <v/>
      </c>
    </row>
    <row r="228" spans="1:25" x14ac:dyDescent="0.25">
      <c r="A228" s="108" t="str">
        <f>IF('Görev ve İş Yükü'!A228="","",'Görev ve İş Yükü'!A228)</f>
        <v/>
      </c>
      <c r="B228" s="108" t="str">
        <f>IF($A228="","",IFERROR(INDEX('Pozisyon Envanteri'!$B$6:$B$105,MATCH($A228,'Pozisyon Envanteri'!$A$6:$A$105,0)),""))</f>
        <v/>
      </c>
      <c r="C228" s="108" t="str">
        <f>IF($A228="","",IFERROR(INDEX('Pozisyon Envanteri'!$C$6:$C$105,MATCH($A228,'Pozisyon Envanteri'!$A$6:$A$105,0)),""))</f>
        <v/>
      </c>
      <c r="D228" s="108" t="str">
        <f>IF($A228="","",IFERROR(INDEX('Pozisyon Envanteri'!$D$6:$D$105,MATCH($A228,'Pozisyon Envanteri'!$A$6:$A$105,0)),""))</f>
        <v/>
      </c>
      <c r="E228" s="108" t="str">
        <f>IF($A228="","",IFERROR(INDEX('Pozisyon Envanteri'!$E$6:$E$105,MATCH($A228,'Pozisyon Envanteri'!$A$6:$A$105,0)),""))</f>
        <v/>
      </c>
      <c r="F228" s="108" t="str">
        <f>IF($A228="","",IFERROR(INDEX('Pozisyon Envanteri'!$F$6:$F$105,MATCH($A228,'Pozisyon Envanteri'!$A$6:$A$105,0)),""))</f>
        <v/>
      </c>
      <c r="G228" s="108" t="str">
        <f>IF($A228="","",IFERROR(INDEX('Pozisyon Envanteri'!$L$6:$L$105,MATCH($A228,'Pozisyon Envanteri'!$A$6:$A$105,0)),""))</f>
        <v/>
      </c>
      <c r="H228" s="108" t="str">
        <f>IF($A228="","",IFERROR(INDEX('Pozisyon Envanteri'!$M$6:$M$105,MATCH($A228,'Pozisyon Envanteri'!$A$6:$A$105,0)),""))</f>
        <v/>
      </c>
      <c r="I228" s="108" t="str">
        <f>IF($A228="","",'Görev ve İş Yükü'!B228)</f>
        <v/>
      </c>
      <c r="J228" s="108" t="str">
        <f>IF($A228="","",'Görev ve İş Yükü'!C228)</f>
        <v/>
      </c>
      <c r="K228" s="108" t="str">
        <f>IF($A228="","",'Görev ve İş Yükü'!F228)</f>
        <v/>
      </c>
      <c r="L228" s="102" t="str">
        <f>IF($A228="","",'Görev ve İş Yükü'!I228)</f>
        <v/>
      </c>
      <c r="M228" s="108" t="str">
        <f>IF($A228="","",'Görev ve İş Yükü'!W228)</f>
        <v/>
      </c>
      <c r="N228" s="101" t="str">
        <f>IF($A228="","",'Görev ve İş Yükü'!Z228)</f>
        <v/>
      </c>
      <c r="O228" s="101" t="str">
        <f>IF($A228="","",'Görev ve İş Yükü'!AA228)</f>
        <v/>
      </c>
      <c r="P228" s="102" t="str">
        <f>IF($A228="","",'Görev ve İş Yükü'!AB228)</f>
        <v/>
      </c>
      <c r="Q228" s="103" t="str">
        <f>IF($A228="","",'Görev ve İş Yükü'!AC228)</f>
        <v/>
      </c>
      <c r="R228" s="108" t="str">
        <f>IF($A228="","",'Görev ve İş Yükü'!N228)</f>
        <v/>
      </c>
      <c r="S228" s="108" t="str">
        <f>IF($A228="","",'Görev ve İş Yükü'!R228)</f>
        <v/>
      </c>
      <c r="T228" s="108" t="str">
        <f>IF($A228="","",'Görev ve İş Yükü'!S228)</f>
        <v/>
      </c>
      <c r="U228" s="123" t="str">
        <f>IF($A228="","",IFERROR(INDEX('İş Değerleme &amp; Kademe'!$N$6:$N$105,MATCH($A228,'İş Değerleme &amp; Kademe'!$A$6:$A$105,0)),""))</f>
        <v/>
      </c>
      <c r="V228" s="108" t="str">
        <f>IF($A228="","",IFERROR(INDEX('İş Değerleme &amp; Kademe'!$O$6:$O$105,MATCH($A228,'İş Değerleme &amp; Kademe'!$A$6:$A$105,0)),""))</f>
        <v/>
      </c>
      <c r="W228" s="123" t="str">
        <f>IF($A228="","",IFERROR(INDEX('Yetenek &amp; Kariyer'!$O$6:$O$105,MATCH($A228,'Yetenek &amp; Kariyer'!$A$6:$A$105,0)),""))</f>
        <v/>
      </c>
      <c r="X228" s="108" t="str">
        <f>IF($A228="","",IFERROR(INDEX('Yetenek &amp; Kariyer'!$P$6:$P$105,MATCH($A228,'Yetenek &amp; Kariyer'!$A$6:$A$105,0)),""))</f>
        <v/>
      </c>
      <c r="Y228" s="108" t="str">
        <f>IF($A228="","",IFERROR(INDEX('Pozisyon Envanteri'!$Q$6:$Q$105,MATCH($A228,'Pozisyon Envanteri'!$A$6:$A$105,0)),""))</f>
        <v/>
      </c>
    </row>
    <row r="229" spans="1:25" x14ac:dyDescent="0.25">
      <c r="A229" s="108" t="str">
        <f>IF('Görev ve İş Yükü'!A229="","",'Görev ve İş Yükü'!A229)</f>
        <v/>
      </c>
      <c r="B229" s="108" t="str">
        <f>IF($A229="","",IFERROR(INDEX('Pozisyon Envanteri'!$B$6:$B$105,MATCH($A229,'Pozisyon Envanteri'!$A$6:$A$105,0)),""))</f>
        <v/>
      </c>
      <c r="C229" s="108" t="str">
        <f>IF($A229="","",IFERROR(INDEX('Pozisyon Envanteri'!$C$6:$C$105,MATCH($A229,'Pozisyon Envanteri'!$A$6:$A$105,0)),""))</f>
        <v/>
      </c>
      <c r="D229" s="108" t="str">
        <f>IF($A229="","",IFERROR(INDEX('Pozisyon Envanteri'!$D$6:$D$105,MATCH($A229,'Pozisyon Envanteri'!$A$6:$A$105,0)),""))</f>
        <v/>
      </c>
      <c r="E229" s="108" t="str">
        <f>IF($A229="","",IFERROR(INDEX('Pozisyon Envanteri'!$E$6:$E$105,MATCH($A229,'Pozisyon Envanteri'!$A$6:$A$105,0)),""))</f>
        <v/>
      </c>
      <c r="F229" s="108" t="str">
        <f>IF($A229="","",IFERROR(INDEX('Pozisyon Envanteri'!$F$6:$F$105,MATCH($A229,'Pozisyon Envanteri'!$A$6:$A$105,0)),""))</f>
        <v/>
      </c>
      <c r="G229" s="108" t="str">
        <f>IF($A229="","",IFERROR(INDEX('Pozisyon Envanteri'!$L$6:$L$105,MATCH($A229,'Pozisyon Envanteri'!$A$6:$A$105,0)),""))</f>
        <v/>
      </c>
      <c r="H229" s="108" t="str">
        <f>IF($A229="","",IFERROR(INDEX('Pozisyon Envanteri'!$M$6:$M$105,MATCH($A229,'Pozisyon Envanteri'!$A$6:$A$105,0)),""))</f>
        <v/>
      </c>
      <c r="I229" s="108" t="str">
        <f>IF($A229="","",'Görev ve İş Yükü'!B229)</f>
        <v/>
      </c>
      <c r="J229" s="108" t="str">
        <f>IF($A229="","",'Görev ve İş Yükü'!C229)</f>
        <v/>
      </c>
      <c r="K229" s="108" t="str">
        <f>IF($A229="","",'Görev ve İş Yükü'!F229)</f>
        <v/>
      </c>
      <c r="L229" s="102" t="str">
        <f>IF($A229="","",'Görev ve İş Yükü'!I229)</f>
        <v/>
      </c>
      <c r="M229" s="108" t="str">
        <f>IF($A229="","",'Görev ve İş Yükü'!W229)</f>
        <v/>
      </c>
      <c r="N229" s="101" t="str">
        <f>IF($A229="","",'Görev ve İş Yükü'!Z229)</f>
        <v/>
      </c>
      <c r="O229" s="101" t="str">
        <f>IF($A229="","",'Görev ve İş Yükü'!AA229)</f>
        <v/>
      </c>
      <c r="P229" s="102" t="str">
        <f>IF($A229="","",'Görev ve İş Yükü'!AB229)</f>
        <v/>
      </c>
      <c r="Q229" s="103" t="str">
        <f>IF($A229="","",'Görev ve İş Yükü'!AC229)</f>
        <v/>
      </c>
      <c r="R229" s="108" t="str">
        <f>IF($A229="","",'Görev ve İş Yükü'!N229)</f>
        <v/>
      </c>
      <c r="S229" s="108" t="str">
        <f>IF($A229="","",'Görev ve İş Yükü'!R229)</f>
        <v/>
      </c>
      <c r="T229" s="108" t="str">
        <f>IF($A229="","",'Görev ve İş Yükü'!S229)</f>
        <v/>
      </c>
      <c r="U229" s="123" t="str">
        <f>IF($A229="","",IFERROR(INDEX('İş Değerleme &amp; Kademe'!$N$6:$N$105,MATCH($A229,'İş Değerleme &amp; Kademe'!$A$6:$A$105,0)),""))</f>
        <v/>
      </c>
      <c r="V229" s="108" t="str">
        <f>IF($A229="","",IFERROR(INDEX('İş Değerleme &amp; Kademe'!$O$6:$O$105,MATCH($A229,'İş Değerleme &amp; Kademe'!$A$6:$A$105,0)),""))</f>
        <v/>
      </c>
      <c r="W229" s="123" t="str">
        <f>IF($A229="","",IFERROR(INDEX('Yetenek &amp; Kariyer'!$O$6:$O$105,MATCH($A229,'Yetenek &amp; Kariyer'!$A$6:$A$105,0)),""))</f>
        <v/>
      </c>
      <c r="X229" s="108" t="str">
        <f>IF($A229="","",IFERROR(INDEX('Yetenek &amp; Kariyer'!$P$6:$P$105,MATCH($A229,'Yetenek &amp; Kariyer'!$A$6:$A$105,0)),""))</f>
        <v/>
      </c>
      <c r="Y229" s="108" t="str">
        <f>IF($A229="","",IFERROR(INDEX('Pozisyon Envanteri'!$Q$6:$Q$105,MATCH($A229,'Pozisyon Envanteri'!$A$6:$A$105,0)),""))</f>
        <v/>
      </c>
    </row>
    <row r="230" spans="1:25" x14ac:dyDescent="0.25">
      <c r="A230" s="108" t="str">
        <f>IF('Görev ve İş Yükü'!A230="","",'Görev ve İş Yükü'!A230)</f>
        <v/>
      </c>
      <c r="B230" s="108" t="str">
        <f>IF($A230="","",IFERROR(INDEX('Pozisyon Envanteri'!$B$6:$B$105,MATCH($A230,'Pozisyon Envanteri'!$A$6:$A$105,0)),""))</f>
        <v/>
      </c>
      <c r="C230" s="108" t="str">
        <f>IF($A230="","",IFERROR(INDEX('Pozisyon Envanteri'!$C$6:$C$105,MATCH($A230,'Pozisyon Envanteri'!$A$6:$A$105,0)),""))</f>
        <v/>
      </c>
      <c r="D230" s="108" t="str">
        <f>IF($A230="","",IFERROR(INDEX('Pozisyon Envanteri'!$D$6:$D$105,MATCH($A230,'Pozisyon Envanteri'!$A$6:$A$105,0)),""))</f>
        <v/>
      </c>
      <c r="E230" s="108" t="str">
        <f>IF($A230="","",IFERROR(INDEX('Pozisyon Envanteri'!$E$6:$E$105,MATCH($A230,'Pozisyon Envanteri'!$A$6:$A$105,0)),""))</f>
        <v/>
      </c>
      <c r="F230" s="108" t="str">
        <f>IF($A230="","",IFERROR(INDEX('Pozisyon Envanteri'!$F$6:$F$105,MATCH($A230,'Pozisyon Envanteri'!$A$6:$A$105,0)),""))</f>
        <v/>
      </c>
      <c r="G230" s="108" t="str">
        <f>IF($A230="","",IFERROR(INDEX('Pozisyon Envanteri'!$L$6:$L$105,MATCH($A230,'Pozisyon Envanteri'!$A$6:$A$105,0)),""))</f>
        <v/>
      </c>
      <c r="H230" s="108" t="str">
        <f>IF($A230="","",IFERROR(INDEX('Pozisyon Envanteri'!$M$6:$M$105,MATCH($A230,'Pozisyon Envanteri'!$A$6:$A$105,0)),""))</f>
        <v/>
      </c>
      <c r="I230" s="108" t="str">
        <f>IF($A230="","",'Görev ve İş Yükü'!B230)</f>
        <v/>
      </c>
      <c r="J230" s="108" t="str">
        <f>IF($A230="","",'Görev ve İş Yükü'!C230)</f>
        <v/>
      </c>
      <c r="K230" s="108" t="str">
        <f>IF($A230="","",'Görev ve İş Yükü'!F230)</f>
        <v/>
      </c>
      <c r="L230" s="102" t="str">
        <f>IF($A230="","",'Görev ve İş Yükü'!I230)</f>
        <v/>
      </c>
      <c r="M230" s="108" t="str">
        <f>IF($A230="","",'Görev ve İş Yükü'!W230)</f>
        <v/>
      </c>
      <c r="N230" s="101" t="str">
        <f>IF($A230="","",'Görev ve İş Yükü'!Z230)</f>
        <v/>
      </c>
      <c r="O230" s="101" t="str">
        <f>IF($A230="","",'Görev ve İş Yükü'!AA230)</f>
        <v/>
      </c>
      <c r="P230" s="102" t="str">
        <f>IF($A230="","",'Görev ve İş Yükü'!AB230)</f>
        <v/>
      </c>
      <c r="Q230" s="103" t="str">
        <f>IF($A230="","",'Görev ve İş Yükü'!AC230)</f>
        <v/>
      </c>
      <c r="R230" s="108" t="str">
        <f>IF($A230="","",'Görev ve İş Yükü'!N230)</f>
        <v/>
      </c>
      <c r="S230" s="108" t="str">
        <f>IF($A230="","",'Görev ve İş Yükü'!R230)</f>
        <v/>
      </c>
      <c r="T230" s="108" t="str">
        <f>IF($A230="","",'Görev ve İş Yükü'!S230)</f>
        <v/>
      </c>
      <c r="U230" s="123" t="str">
        <f>IF($A230="","",IFERROR(INDEX('İş Değerleme &amp; Kademe'!$N$6:$N$105,MATCH($A230,'İş Değerleme &amp; Kademe'!$A$6:$A$105,0)),""))</f>
        <v/>
      </c>
      <c r="V230" s="108" t="str">
        <f>IF($A230="","",IFERROR(INDEX('İş Değerleme &amp; Kademe'!$O$6:$O$105,MATCH($A230,'İş Değerleme &amp; Kademe'!$A$6:$A$105,0)),""))</f>
        <v/>
      </c>
      <c r="W230" s="123" t="str">
        <f>IF($A230="","",IFERROR(INDEX('Yetenek &amp; Kariyer'!$O$6:$O$105,MATCH($A230,'Yetenek &amp; Kariyer'!$A$6:$A$105,0)),""))</f>
        <v/>
      </c>
      <c r="X230" s="108" t="str">
        <f>IF($A230="","",IFERROR(INDEX('Yetenek &amp; Kariyer'!$P$6:$P$105,MATCH($A230,'Yetenek &amp; Kariyer'!$A$6:$A$105,0)),""))</f>
        <v/>
      </c>
      <c r="Y230" s="108" t="str">
        <f>IF($A230="","",IFERROR(INDEX('Pozisyon Envanteri'!$Q$6:$Q$105,MATCH($A230,'Pozisyon Envanteri'!$A$6:$A$105,0)),""))</f>
        <v/>
      </c>
    </row>
    <row r="231" spans="1:25" x14ac:dyDescent="0.25">
      <c r="A231" s="108" t="str">
        <f>IF('Görev ve İş Yükü'!A231="","",'Görev ve İş Yükü'!A231)</f>
        <v/>
      </c>
      <c r="B231" s="108" t="str">
        <f>IF($A231="","",IFERROR(INDEX('Pozisyon Envanteri'!$B$6:$B$105,MATCH($A231,'Pozisyon Envanteri'!$A$6:$A$105,0)),""))</f>
        <v/>
      </c>
      <c r="C231" s="108" t="str">
        <f>IF($A231="","",IFERROR(INDEX('Pozisyon Envanteri'!$C$6:$C$105,MATCH($A231,'Pozisyon Envanteri'!$A$6:$A$105,0)),""))</f>
        <v/>
      </c>
      <c r="D231" s="108" t="str">
        <f>IF($A231="","",IFERROR(INDEX('Pozisyon Envanteri'!$D$6:$D$105,MATCH($A231,'Pozisyon Envanteri'!$A$6:$A$105,0)),""))</f>
        <v/>
      </c>
      <c r="E231" s="108" t="str">
        <f>IF($A231="","",IFERROR(INDEX('Pozisyon Envanteri'!$E$6:$E$105,MATCH($A231,'Pozisyon Envanteri'!$A$6:$A$105,0)),""))</f>
        <v/>
      </c>
      <c r="F231" s="108" t="str">
        <f>IF($A231="","",IFERROR(INDEX('Pozisyon Envanteri'!$F$6:$F$105,MATCH($A231,'Pozisyon Envanteri'!$A$6:$A$105,0)),""))</f>
        <v/>
      </c>
      <c r="G231" s="108" t="str">
        <f>IF($A231="","",IFERROR(INDEX('Pozisyon Envanteri'!$L$6:$L$105,MATCH($A231,'Pozisyon Envanteri'!$A$6:$A$105,0)),""))</f>
        <v/>
      </c>
      <c r="H231" s="108" t="str">
        <f>IF($A231="","",IFERROR(INDEX('Pozisyon Envanteri'!$M$6:$M$105,MATCH($A231,'Pozisyon Envanteri'!$A$6:$A$105,0)),""))</f>
        <v/>
      </c>
      <c r="I231" s="108" t="str">
        <f>IF($A231="","",'Görev ve İş Yükü'!B231)</f>
        <v/>
      </c>
      <c r="J231" s="108" t="str">
        <f>IF($A231="","",'Görev ve İş Yükü'!C231)</f>
        <v/>
      </c>
      <c r="K231" s="108" t="str">
        <f>IF($A231="","",'Görev ve İş Yükü'!F231)</f>
        <v/>
      </c>
      <c r="L231" s="102" t="str">
        <f>IF($A231="","",'Görev ve İş Yükü'!I231)</f>
        <v/>
      </c>
      <c r="M231" s="108" t="str">
        <f>IF($A231="","",'Görev ve İş Yükü'!W231)</f>
        <v/>
      </c>
      <c r="N231" s="101" t="str">
        <f>IF($A231="","",'Görev ve İş Yükü'!Z231)</f>
        <v/>
      </c>
      <c r="O231" s="101" t="str">
        <f>IF($A231="","",'Görev ve İş Yükü'!AA231)</f>
        <v/>
      </c>
      <c r="P231" s="102" t="str">
        <f>IF($A231="","",'Görev ve İş Yükü'!AB231)</f>
        <v/>
      </c>
      <c r="Q231" s="103" t="str">
        <f>IF($A231="","",'Görev ve İş Yükü'!AC231)</f>
        <v/>
      </c>
      <c r="R231" s="108" t="str">
        <f>IF($A231="","",'Görev ve İş Yükü'!N231)</f>
        <v/>
      </c>
      <c r="S231" s="108" t="str">
        <f>IF($A231="","",'Görev ve İş Yükü'!R231)</f>
        <v/>
      </c>
      <c r="T231" s="108" t="str">
        <f>IF($A231="","",'Görev ve İş Yükü'!S231)</f>
        <v/>
      </c>
      <c r="U231" s="123" t="str">
        <f>IF($A231="","",IFERROR(INDEX('İş Değerleme &amp; Kademe'!$N$6:$N$105,MATCH($A231,'İş Değerleme &amp; Kademe'!$A$6:$A$105,0)),""))</f>
        <v/>
      </c>
      <c r="V231" s="108" t="str">
        <f>IF($A231="","",IFERROR(INDEX('İş Değerleme &amp; Kademe'!$O$6:$O$105,MATCH($A231,'İş Değerleme &amp; Kademe'!$A$6:$A$105,0)),""))</f>
        <v/>
      </c>
      <c r="W231" s="123" t="str">
        <f>IF($A231="","",IFERROR(INDEX('Yetenek &amp; Kariyer'!$O$6:$O$105,MATCH($A231,'Yetenek &amp; Kariyer'!$A$6:$A$105,0)),""))</f>
        <v/>
      </c>
      <c r="X231" s="108" t="str">
        <f>IF($A231="","",IFERROR(INDEX('Yetenek &amp; Kariyer'!$P$6:$P$105,MATCH($A231,'Yetenek &amp; Kariyer'!$A$6:$A$105,0)),""))</f>
        <v/>
      </c>
      <c r="Y231" s="108" t="str">
        <f>IF($A231="","",IFERROR(INDEX('Pozisyon Envanteri'!$Q$6:$Q$105,MATCH($A231,'Pozisyon Envanteri'!$A$6:$A$105,0)),""))</f>
        <v/>
      </c>
    </row>
    <row r="232" spans="1:25" x14ac:dyDescent="0.25">
      <c r="A232" s="108" t="str">
        <f>IF('Görev ve İş Yükü'!A232="","",'Görev ve İş Yükü'!A232)</f>
        <v/>
      </c>
      <c r="B232" s="108" t="str">
        <f>IF($A232="","",IFERROR(INDEX('Pozisyon Envanteri'!$B$6:$B$105,MATCH($A232,'Pozisyon Envanteri'!$A$6:$A$105,0)),""))</f>
        <v/>
      </c>
      <c r="C232" s="108" t="str">
        <f>IF($A232="","",IFERROR(INDEX('Pozisyon Envanteri'!$C$6:$C$105,MATCH($A232,'Pozisyon Envanteri'!$A$6:$A$105,0)),""))</f>
        <v/>
      </c>
      <c r="D232" s="108" t="str">
        <f>IF($A232="","",IFERROR(INDEX('Pozisyon Envanteri'!$D$6:$D$105,MATCH($A232,'Pozisyon Envanteri'!$A$6:$A$105,0)),""))</f>
        <v/>
      </c>
      <c r="E232" s="108" t="str">
        <f>IF($A232="","",IFERROR(INDEX('Pozisyon Envanteri'!$E$6:$E$105,MATCH($A232,'Pozisyon Envanteri'!$A$6:$A$105,0)),""))</f>
        <v/>
      </c>
      <c r="F232" s="108" t="str">
        <f>IF($A232="","",IFERROR(INDEX('Pozisyon Envanteri'!$F$6:$F$105,MATCH($A232,'Pozisyon Envanteri'!$A$6:$A$105,0)),""))</f>
        <v/>
      </c>
      <c r="G232" s="108" t="str">
        <f>IF($A232="","",IFERROR(INDEX('Pozisyon Envanteri'!$L$6:$L$105,MATCH($A232,'Pozisyon Envanteri'!$A$6:$A$105,0)),""))</f>
        <v/>
      </c>
      <c r="H232" s="108" t="str">
        <f>IF($A232="","",IFERROR(INDEX('Pozisyon Envanteri'!$M$6:$M$105,MATCH($A232,'Pozisyon Envanteri'!$A$6:$A$105,0)),""))</f>
        <v/>
      </c>
      <c r="I232" s="108" t="str">
        <f>IF($A232="","",'Görev ve İş Yükü'!B232)</f>
        <v/>
      </c>
      <c r="J232" s="108" t="str">
        <f>IF($A232="","",'Görev ve İş Yükü'!C232)</f>
        <v/>
      </c>
      <c r="K232" s="108" t="str">
        <f>IF($A232="","",'Görev ve İş Yükü'!F232)</f>
        <v/>
      </c>
      <c r="L232" s="102" t="str">
        <f>IF($A232="","",'Görev ve İş Yükü'!I232)</f>
        <v/>
      </c>
      <c r="M232" s="108" t="str">
        <f>IF($A232="","",'Görev ve İş Yükü'!W232)</f>
        <v/>
      </c>
      <c r="N232" s="101" t="str">
        <f>IF($A232="","",'Görev ve İş Yükü'!Z232)</f>
        <v/>
      </c>
      <c r="O232" s="101" t="str">
        <f>IF($A232="","",'Görev ve İş Yükü'!AA232)</f>
        <v/>
      </c>
      <c r="P232" s="102" t="str">
        <f>IF($A232="","",'Görev ve İş Yükü'!AB232)</f>
        <v/>
      </c>
      <c r="Q232" s="103" t="str">
        <f>IF($A232="","",'Görev ve İş Yükü'!AC232)</f>
        <v/>
      </c>
      <c r="R232" s="108" t="str">
        <f>IF($A232="","",'Görev ve İş Yükü'!N232)</f>
        <v/>
      </c>
      <c r="S232" s="108" t="str">
        <f>IF($A232="","",'Görev ve İş Yükü'!R232)</f>
        <v/>
      </c>
      <c r="T232" s="108" t="str">
        <f>IF($A232="","",'Görev ve İş Yükü'!S232)</f>
        <v/>
      </c>
      <c r="U232" s="123" t="str">
        <f>IF($A232="","",IFERROR(INDEX('İş Değerleme &amp; Kademe'!$N$6:$N$105,MATCH($A232,'İş Değerleme &amp; Kademe'!$A$6:$A$105,0)),""))</f>
        <v/>
      </c>
      <c r="V232" s="108" t="str">
        <f>IF($A232="","",IFERROR(INDEX('İş Değerleme &amp; Kademe'!$O$6:$O$105,MATCH($A232,'İş Değerleme &amp; Kademe'!$A$6:$A$105,0)),""))</f>
        <v/>
      </c>
      <c r="W232" s="123" t="str">
        <f>IF($A232="","",IFERROR(INDEX('Yetenek &amp; Kariyer'!$O$6:$O$105,MATCH($A232,'Yetenek &amp; Kariyer'!$A$6:$A$105,0)),""))</f>
        <v/>
      </c>
      <c r="X232" s="108" t="str">
        <f>IF($A232="","",IFERROR(INDEX('Yetenek &amp; Kariyer'!$P$6:$P$105,MATCH($A232,'Yetenek &amp; Kariyer'!$A$6:$A$105,0)),""))</f>
        <v/>
      </c>
      <c r="Y232" s="108" t="str">
        <f>IF($A232="","",IFERROR(INDEX('Pozisyon Envanteri'!$Q$6:$Q$105,MATCH($A232,'Pozisyon Envanteri'!$A$6:$A$105,0)),""))</f>
        <v/>
      </c>
    </row>
    <row r="233" spans="1:25" x14ac:dyDescent="0.25">
      <c r="A233" s="108" t="str">
        <f>IF('Görev ve İş Yükü'!A233="","",'Görev ve İş Yükü'!A233)</f>
        <v/>
      </c>
      <c r="B233" s="108" t="str">
        <f>IF($A233="","",IFERROR(INDEX('Pozisyon Envanteri'!$B$6:$B$105,MATCH($A233,'Pozisyon Envanteri'!$A$6:$A$105,0)),""))</f>
        <v/>
      </c>
      <c r="C233" s="108" t="str">
        <f>IF($A233="","",IFERROR(INDEX('Pozisyon Envanteri'!$C$6:$C$105,MATCH($A233,'Pozisyon Envanteri'!$A$6:$A$105,0)),""))</f>
        <v/>
      </c>
      <c r="D233" s="108" t="str">
        <f>IF($A233="","",IFERROR(INDEX('Pozisyon Envanteri'!$D$6:$D$105,MATCH($A233,'Pozisyon Envanteri'!$A$6:$A$105,0)),""))</f>
        <v/>
      </c>
      <c r="E233" s="108" t="str">
        <f>IF($A233="","",IFERROR(INDEX('Pozisyon Envanteri'!$E$6:$E$105,MATCH($A233,'Pozisyon Envanteri'!$A$6:$A$105,0)),""))</f>
        <v/>
      </c>
      <c r="F233" s="108" t="str">
        <f>IF($A233="","",IFERROR(INDEX('Pozisyon Envanteri'!$F$6:$F$105,MATCH($A233,'Pozisyon Envanteri'!$A$6:$A$105,0)),""))</f>
        <v/>
      </c>
      <c r="G233" s="108" t="str">
        <f>IF($A233="","",IFERROR(INDEX('Pozisyon Envanteri'!$L$6:$L$105,MATCH($A233,'Pozisyon Envanteri'!$A$6:$A$105,0)),""))</f>
        <v/>
      </c>
      <c r="H233" s="108" t="str">
        <f>IF($A233="","",IFERROR(INDEX('Pozisyon Envanteri'!$M$6:$M$105,MATCH($A233,'Pozisyon Envanteri'!$A$6:$A$105,0)),""))</f>
        <v/>
      </c>
      <c r="I233" s="108" t="str">
        <f>IF($A233="","",'Görev ve İş Yükü'!B233)</f>
        <v/>
      </c>
      <c r="J233" s="108" t="str">
        <f>IF($A233="","",'Görev ve İş Yükü'!C233)</f>
        <v/>
      </c>
      <c r="K233" s="108" t="str">
        <f>IF($A233="","",'Görev ve İş Yükü'!F233)</f>
        <v/>
      </c>
      <c r="L233" s="102" t="str">
        <f>IF($A233="","",'Görev ve İş Yükü'!I233)</f>
        <v/>
      </c>
      <c r="M233" s="108" t="str">
        <f>IF($A233="","",'Görev ve İş Yükü'!W233)</f>
        <v/>
      </c>
      <c r="N233" s="101" t="str">
        <f>IF($A233="","",'Görev ve İş Yükü'!Z233)</f>
        <v/>
      </c>
      <c r="O233" s="101" t="str">
        <f>IF($A233="","",'Görev ve İş Yükü'!AA233)</f>
        <v/>
      </c>
      <c r="P233" s="102" t="str">
        <f>IF($A233="","",'Görev ve İş Yükü'!AB233)</f>
        <v/>
      </c>
      <c r="Q233" s="103" t="str">
        <f>IF($A233="","",'Görev ve İş Yükü'!AC233)</f>
        <v/>
      </c>
      <c r="R233" s="108" t="str">
        <f>IF($A233="","",'Görev ve İş Yükü'!N233)</f>
        <v/>
      </c>
      <c r="S233" s="108" t="str">
        <f>IF($A233="","",'Görev ve İş Yükü'!R233)</f>
        <v/>
      </c>
      <c r="T233" s="108" t="str">
        <f>IF($A233="","",'Görev ve İş Yükü'!S233)</f>
        <v/>
      </c>
      <c r="U233" s="123" t="str">
        <f>IF($A233="","",IFERROR(INDEX('İş Değerleme &amp; Kademe'!$N$6:$N$105,MATCH($A233,'İş Değerleme &amp; Kademe'!$A$6:$A$105,0)),""))</f>
        <v/>
      </c>
      <c r="V233" s="108" t="str">
        <f>IF($A233="","",IFERROR(INDEX('İş Değerleme &amp; Kademe'!$O$6:$O$105,MATCH($A233,'İş Değerleme &amp; Kademe'!$A$6:$A$105,0)),""))</f>
        <v/>
      </c>
      <c r="W233" s="123" t="str">
        <f>IF($A233="","",IFERROR(INDEX('Yetenek &amp; Kariyer'!$O$6:$O$105,MATCH($A233,'Yetenek &amp; Kariyer'!$A$6:$A$105,0)),""))</f>
        <v/>
      </c>
      <c r="X233" s="108" t="str">
        <f>IF($A233="","",IFERROR(INDEX('Yetenek &amp; Kariyer'!$P$6:$P$105,MATCH($A233,'Yetenek &amp; Kariyer'!$A$6:$A$105,0)),""))</f>
        <v/>
      </c>
      <c r="Y233" s="108" t="str">
        <f>IF($A233="","",IFERROR(INDEX('Pozisyon Envanteri'!$Q$6:$Q$105,MATCH($A233,'Pozisyon Envanteri'!$A$6:$A$105,0)),""))</f>
        <v/>
      </c>
    </row>
    <row r="234" spans="1:25" x14ac:dyDescent="0.25">
      <c r="A234" s="108" t="str">
        <f>IF('Görev ve İş Yükü'!A234="","",'Görev ve İş Yükü'!A234)</f>
        <v/>
      </c>
      <c r="B234" s="108" t="str">
        <f>IF($A234="","",IFERROR(INDEX('Pozisyon Envanteri'!$B$6:$B$105,MATCH($A234,'Pozisyon Envanteri'!$A$6:$A$105,0)),""))</f>
        <v/>
      </c>
      <c r="C234" s="108" t="str">
        <f>IF($A234="","",IFERROR(INDEX('Pozisyon Envanteri'!$C$6:$C$105,MATCH($A234,'Pozisyon Envanteri'!$A$6:$A$105,0)),""))</f>
        <v/>
      </c>
      <c r="D234" s="108" t="str">
        <f>IF($A234="","",IFERROR(INDEX('Pozisyon Envanteri'!$D$6:$D$105,MATCH($A234,'Pozisyon Envanteri'!$A$6:$A$105,0)),""))</f>
        <v/>
      </c>
      <c r="E234" s="108" t="str">
        <f>IF($A234="","",IFERROR(INDEX('Pozisyon Envanteri'!$E$6:$E$105,MATCH($A234,'Pozisyon Envanteri'!$A$6:$A$105,0)),""))</f>
        <v/>
      </c>
      <c r="F234" s="108" t="str">
        <f>IF($A234="","",IFERROR(INDEX('Pozisyon Envanteri'!$F$6:$F$105,MATCH($A234,'Pozisyon Envanteri'!$A$6:$A$105,0)),""))</f>
        <v/>
      </c>
      <c r="G234" s="108" t="str">
        <f>IF($A234="","",IFERROR(INDEX('Pozisyon Envanteri'!$L$6:$L$105,MATCH($A234,'Pozisyon Envanteri'!$A$6:$A$105,0)),""))</f>
        <v/>
      </c>
      <c r="H234" s="108" t="str">
        <f>IF($A234="","",IFERROR(INDEX('Pozisyon Envanteri'!$M$6:$M$105,MATCH($A234,'Pozisyon Envanteri'!$A$6:$A$105,0)),""))</f>
        <v/>
      </c>
      <c r="I234" s="108" t="str">
        <f>IF($A234="","",'Görev ve İş Yükü'!B234)</f>
        <v/>
      </c>
      <c r="J234" s="108" t="str">
        <f>IF($A234="","",'Görev ve İş Yükü'!C234)</f>
        <v/>
      </c>
      <c r="K234" s="108" t="str">
        <f>IF($A234="","",'Görev ve İş Yükü'!F234)</f>
        <v/>
      </c>
      <c r="L234" s="102" t="str">
        <f>IF($A234="","",'Görev ve İş Yükü'!I234)</f>
        <v/>
      </c>
      <c r="M234" s="108" t="str">
        <f>IF($A234="","",'Görev ve İş Yükü'!W234)</f>
        <v/>
      </c>
      <c r="N234" s="101" t="str">
        <f>IF($A234="","",'Görev ve İş Yükü'!Z234)</f>
        <v/>
      </c>
      <c r="O234" s="101" t="str">
        <f>IF($A234="","",'Görev ve İş Yükü'!AA234)</f>
        <v/>
      </c>
      <c r="P234" s="102" t="str">
        <f>IF($A234="","",'Görev ve İş Yükü'!AB234)</f>
        <v/>
      </c>
      <c r="Q234" s="103" t="str">
        <f>IF($A234="","",'Görev ve İş Yükü'!AC234)</f>
        <v/>
      </c>
      <c r="R234" s="108" t="str">
        <f>IF($A234="","",'Görev ve İş Yükü'!N234)</f>
        <v/>
      </c>
      <c r="S234" s="108" t="str">
        <f>IF($A234="","",'Görev ve İş Yükü'!R234)</f>
        <v/>
      </c>
      <c r="T234" s="108" t="str">
        <f>IF($A234="","",'Görev ve İş Yükü'!S234)</f>
        <v/>
      </c>
      <c r="U234" s="123" t="str">
        <f>IF($A234="","",IFERROR(INDEX('İş Değerleme &amp; Kademe'!$N$6:$N$105,MATCH($A234,'İş Değerleme &amp; Kademe'!$A$6:$A$105,0)),""))</f>
        <v/>
      </c>
      <c r="V234" s="108" t="str">
        <f>IF($A234="","",IFERROR(INDEX('İş Değerleme &amp; Kademe'!$O$6:$O$105,MATCH($A234,'İş Değerleme &amp; Kademe'!$A$6:$A$105,0)),""))</f>
        <v/>
      </c>
      <c r="W234" s="123" t="str">
        <f>IF($A234="","",IFERROR(INDEX('Yetenek &amp; Kariyer'!$O$6:$O$105,MATCH($A234,'Yetenek &amp; Kariyer'!$A$6:$A$105,0)),""))</f>
        <v/>
      </c>
      <c r="X234" s="108" t="str">
        <f>IF($A234="","",IFERROR(INDEX('Yetenek &amp; Kariyer'!$P$6:$P$105,MATCH($A234,'Yetenek &amp; Kariyer'!$A$6:$A$105,0)),""))</f>
        <v/>
      </c>
      <c r="Y234" s="108" t="str">
        <f>IF($A234="","",IFERROR(INDEX('Pozisyon Envanteri'!$Q$6:$Q$105,MATCH($A234,'Pozisyon Envanteri'!$A$6:$A$105,0)),""))</f>
        <v/>
      </c>
    </row>
    <row r="235" spans="1:25" x14ac:dyDescent="0.25">
      <c r="A235" s="108" t="str">
        <f>IF('Görev ve İş Yükü'!A235="","",'Görev ve İş Yükü'!A235)</f>
        <v/>
      </c>
      <c r="B235" s="108" t="str">
        <f>IF($A235="","",IFERROR(INDEX('Pozisyon Envanteri'!$B$6:$B$105,MATCH($A235,'Pozisyon Envanteri'!$A$6:$A$105,0)),""))</f>
        <v/>
      </c>
      <c r="C235" s="108" t="str">
        <f>IF($A235="","",IFERROR(INDEX('Pozisyon Envanteri'!$C$6:$C$105,MATCH($A235,'Pozisyon Envanteri'!$A$6:$A$105,0)),""))</f>
        <v/>
      </c>
      <c r="D235" s="108" t="str">
        <f>IF($A235="","",IFERROR(INDEX('Pozisyon Envanteri'!$D$6:$D$105,MATCH($A235,'Pozisyon Envanteri'!$A$6:$A$105,0)),""))</f>
        <v/>
      </c>
      <c r="E235" s="108" t="str">
        <f>IF($A235="","",IFERROR(INDEX('Pozisyon Envanteri'!$E$6:$E$105,MATCH($A235,'Pozisyon Envanteri'!$A$6:$A$105,0)),""))</f>
        <v/>
      </c>
      <c r="F235" s="108" t="str">
        <f>IF($A235="","",IFERROR(INDEX('Pozisyon Envanteri'!$F$6:$F$105,MATCH($A235,'Pozisyon Envanteri'!$A$6:$A$105,0)),""))</f>
        <v/>
      </c>
      <c r="G235" s="108" t="str">
        <f>IF($A235="","",IFERROR(INDEX('Pozisyon Envanteri'!$L$6:$L$105,MATCH($A235,'Pozisyon Envanteri'!$A$6:$A$105,0)),""))</f>
        <v/>
      </c>
      <c r="H235" s="108" t="str">
        <f>IF($A235="","",IFERROR(INDEX('Pozisyon Envanteri'!$M$6:$M$105,MATCH($A235,'Pozisyon Envanteri'!$A$6:$A$105,0)),""))</f>
        <v/>
      </c>
      <c r="I235" s="108" t="str">
        <f>IF($A235="","",'Görev ve İş Yükü'!B235)</f>
        <v/>
      </c>
      <c r="J235" s="108" t="str">
        <f>IF($A235="","",'Görev ve İş Yükü'!C235)</f>
        <v/>
      </c>
      <c r="K235" s="108" t="str">
        <f>IF($A235="","",'Görev ve İş Yükü'!F235)</f>
        <v/>
      </c>
      <c r="L235" s="102" t="str">
        <f>IF($A235="","",'Görev ve İş Yükü'!I235)</f>
        <v/>
      </c>
      <c r="M235" s="108" t="str">
        <f>IF($A235="","",'Görev ve İş Yükü'!W235)</f>
        <v/>
      </c>
      <c r="N235" s="101" t="str">
        <f>IF($A235="","",'Görev ve İş Yükü'!Z235)</f>
        <v/>
      </c>
      <c r="O235" s="101" t="str">
        <f>IF($A235="","",'Görev ve İş Yükü'!AA235)</f>
        <v/>
      </c>
      <c r="P235" s="102" t="str">
        <f>IF($A235="","",'Görev ve İş Yükü'!AB235)</f>
        <v/>
      </c>
      <c r="Q235" s="103" t="str">
        <f>IF($A235="","",'Görev ve İş Yükü'!AC235)</f>
        <v/>
      </c>
      <c r="R235" s="108" t="str">
        <f>IF($A235="","",'Görev ve İş Yükü'!N235)</f>
        <v/>
      </c>
      <c r="S235" s="108" t="str">
        <f>IF($A235="","",'Görev ve İş Yükü'!R235)</f>
        <v/>
      </c>
      <c r="T235" s="108" t="str">
        <f>IF($A235="","",'Görev ve İş Yükü'!S235)</f>
        <v/>
      </c>
      <c r="U235" s="123" t="str">
        <f>IF($A235="","",IFERROR(INDEX('İş Değerleme &amp; Kademe'!$N$6:$N$105,MATCH($A235,'İş Değerleme &amp; Kademe'!$A$6:$A$105,0)),""))</f>
        <v/>
      </c>
      <c r="V235" s="108" t="str">
        <f>IF($A235="","",IFERROR(INDEX('İş Değerleme &amp; Kademe'!$O$6:$O$105,MATCH($A235,'İş Değerleme &amp; Kademe'!$A$6:$A$105,0)),""))</f>
        <v/>
      </c>
      <c r="W235" s="123" t="str">
        <f>IF($A235="","",IFERROR(INDEX('Yetenek &amp; Kariyer'!$O$6:$O$105,MATCH($A235,'Yetenek &amp; Kariyer'!$A$6:$A$105,0)),""))</f>
        <v/>
      </c>
      <c r="X235" s="108" t="str">
        <f>IF($A235="","",IFERROR(INDEX('Yetenek &amp; Kariyer'!$P$6:$P$105,MATCH($A235,'Yetenek &amp; Kariyer'!$A$6:$A$105,0)),""))</f>
        <v/>
      </c>
      <c r="Y235" s="108" t="str">
        <f>IF($A235="","",IFERROR(INDEX('Pozisyon Envanteri'!$Q$6:$Q$105,MATCH($A235,'Pozisyon Envanteri'!$A$6:$A$105,0)),""))</f>
        <v/>
      </c>
    </row>
    <row r="236" spans="1:25" x14ac:dyDescent="0.25">
      <c r="A236" s="108" t="str">
        <f>IF('Görev ve İş Yükü'!A236="","",'Görev ve İş Yükü'!A236)</f>
        <v/>
      </c>
      <c r="B236" s="108" t="str">
        <f>IF($A236="","",IFERROR(INDEX('Pozisyon Envanteri'!$B$6:$B$105,MATCH($A236,'Pozisyon Envanteri'!$A$6:$A$105,0)),""))</f>
        <v/>
      </c>
      <c r="C236" s="108" t="str">
        <f>IF($A236="","",IFERROR(INDEX('Pozisyon Envanteri'!$C$6:$C$105,MATCH($A236,'Pozisyon Envanteri'!$A$6:$A$105,0)),""))</f>
        <v/>
      </c>
      <c r="D236" s="108" t="str">
        <f>IF($A236="","",IFERROR(INDEX('Pozisyon Envanteri'!$D$6:$D$105,MATCH($A236,'Pozisyon Envanteri'!$A$6:$A$105,0)),""))</f>
        <v/>
      </c>
      <c r="E236" s="108" t="str">
        <f>IF($A236="","",IFERROR(INDEX('Pozisyon Envanteri'!$E$6:$E$105,MATCH($A236,'Pozisyon Envanteri'!$A$6:$A$105,0)),""))</f>
        <v/>
      </c>
      <c r="F236" s="108" t="str">
        <f>IF($A236="","",IFERROR(INDEX('Pozisyon Envanteri'!$F$6:$F$105,MATCH($A236,'Pozisyon Envanteri'!$A$6:$A$105,0)),""))</f>
        <v/>
      </c>
      <c r="G236" s="108" t="str">
        <f>IF($A236="","",IFERROR(INDEX('Pozisyon Envanteri'!$L$6:$L$105,MATCH($A236,'Pozisyon Envanteri'!$A$6:$A$105,0)),""))</f>
        <v/>
      </c>
      <c r="H236" s="108" t="str">
        <f>IF($A236="","",IFERROR(INDEX('Pozisyon Envanteri'!$M$6:$M$105,MATCH($A236,'Pozisyon Envanteri'!$A$6:$A$105,0)),""))</f>
        <v/>
      </c>
      <c r="I236" s="108" t="str">
        <f>IF($A236="","",'Görev ve İş Yükü'!B236)</f>
        <v/>
      </c>
      <c r="J236" s="108" t="str">
        <f>IF($A236="","",'Görev ve İş Yükü'!C236)</f>
        <v/>
      </c>
      <c r="K236" s="108" t="str">
        <f>IF($A236="","",'Görev ve İş Yükü'!F236)</f>
        <v/>
      </c>
      <c r="L236" s="102" t="str">
        <f>IF($A236="","",'Görev ve İş Yükü'!I236)</f>
        <v/>
      </c>
      <c r="M236" s="108" t="str">
        <f>IF($A236="","",'Görev ve İş Yükü'!W236)</f>
        <v/>
      </c>
      <c r="N236" s="101" t="str">
        <f>IF($A236="","",'Görev ve İş Yükü'!Z236)</f>
        <v/>
      </c>
      <c r="O236" s="101" t="str">
        <f>IF($A236="","",'Görev ve İş Yükü'!AA236)</f>
        <v/>
      </c>
      <c r="P236" s="102" t="str">
        <f>IF($A236="","",'Görev ve İş Yükü'!AB236)</f>
        <v/>
      </c>
      <c r="Q236" s="103" t="str">
        <f>IF($A236="","",'Görev ve İş Yükü'!AC236)</f>
        <v/>
      </c>
      <c r="R236" s="108" t="str">
        <f>IF($A236="","",'Görev ve İş Yükü'!N236)</f>
        <v/>
      </c>
      <c r="S236" s="108" t="str">
        <f>IF($A236="","",'Görev ve İş Yükü'!R236)</f>
        <v/>
      </c>
      <c r="T236" s="108" t="str">
        <f>IF($A236="","",'Görev ve İş Yükü'!S236)</f>
        <v/>
      </c>
      <c r="U236" s="123" t="str">
        <f>IF($A236="","",IFERROR(INDEX('İş Değerleme &amp; Kademe'!$N$6:$N$105,MATCH($A236,'İş Değerleme &amp; Kademe'!$A$6:$A$105,0)),""))</f>
        <v/>
      </c>
      <c r="V236" s="108" t="str">
        <f>IF($A236="","",IFERROR(INDEX('İş Değerleme &amp; Kademe'!$O$6:$O$105,MATCH($A236,'İş Değerleme &amp; Kademe'!$A$6:$A$105,0)),""))</f>
        <v/>
      </c>
      <c r="W236" s="123" t="str">
        <f>IF($A236="","",IFERROR(INDEX('Yetenek &amp; Kariyer'!$O$6:$O$105,MATCH($A236,'Yetenek &amp; Kariyer'!$A$6:$A$105,0)),""))</f>
        <v/>
      </c>
      <c r="X236" s="108" t="str">
        <f>IF($A236="","",IFERROR(INDEX('Yetenek &amp; Kariyer'!$P$6:$P$105,MATCH($A236,'Yetenek &amp; Kariyer'!$A$6:$A$105,0)),""))</f>
        <v/>
      </c>
      <c r="Y236" s="108" t="str">
        <f>IF($A236="","",IFERROR(INDEX('Pozisyon Envanteri'!$Q$6:$Q$105,MATCH($A236,'Pozisyon Envanteri'!$A$6:$A$105,0)),""))</f>
        <v/>
      </c>
    </row>
    <row r="237" spans="1:25" x14ac:dyDescent="0.25">
      <c r="A237" s="108" t="str">
        <f>IF('Görev ve İş Yükü'!A237="","",'Görev ve İş Yükü'!A237)</f>
        <v/>
      </c>
      <c r="B237" s="108" t="str">
        <f>IF($A237="","",IFERROR(INDEX('Pozisyon Envanteri'!$B$6:$B$105,MATCH($A237,'Pozisyon Envanteri'!$A$6:$A$105,0)),""))</f>
        <v/>
      </c>
      <c r="C237" s="108" t="str">
        <f>IF($A237="","",IFERROR(INDEX('Pozisyon Envanteri'!$C$6:$C$105,MATCH($A237,'Pozisyon Envanteri'!$A$6:$A$105,0)),""))</f>
        <v/>
      </c>
      <c r="D237" s="108" t="str">
        <f>IF($A237="","",IFERROR(INDEX('Pozisyon Envanteri'!$D$6:$D$105,MATCH($A237,'Pozisyon Envanteri'!$A$6:$A$105,0)),""))</f>
        <v/>
      </c>
      <c r="E237" s="108" t="str">
        <f>IF($A237="","",IFERROR(INDEX('Pozisyon Envanteri'!$E$6:$E$105,MATCH($A237,'Pozisyon Envanteri'!$A$6:$A$105,0)),""))</f>
        <v/>
      </c>
      <c r="F237" s="108" t="str">
        <f>IF($A237="","",IFERROR(INDEX('Pozisyon Envanteri'!$F$6:$F$105,MATCH($A237,'Pozisyon Envanteri'!$A$6:$A$105,0)),""))</f>
        <v/>
      </c>
      <c r="G237" s="108" t="str">
        <f>IF($A237="","",IFERROR(INDEX('Pozisyon Envanteri'!$L$6:$L$105,MATCH($A237,'Pozisyon Envanteri'!$A$6:$A$105,0)),""))</f>
        <v/>
      </c>
      <c r="H237" s="108" t="str">
        <f>IF($A237="","",IFERROR(INDEX('Pozisyon Envanteri'!$M$6:$M$105,MATCH($A237,'Pozisyon Envanteri'!$A$6:$A$105,0)),""))</f>
        <v/>
      </c>
      <c r="I237" s="108" t="str">
        <f>IF($A237="","",'Görev ve İş Yükü'!B237)</f>
        <v/>
      </c>
      <c r="J237" s="108" t="str">
        <f>IF($A237="","",'Görev ve İş Yükü'!C237)</f>
        <v/>
      </c>
      <c r="K237" s="108" t="str">
        <f>IF($A237="","",'Görev ve İş Yükü'!F237)</f>
        <v/>
      </c>
      <c r="L237" s="102" t="str">
        <f>IF($A237="","",'Görev ve İş Yükü'!I237)</f>
        <v/>
      </c>
      <c r="M237" s="108" t="str">
        <f>IF($A237="","",'Görev ve İş Yükü'!W237)</f>
        <v/>
      </c>
      <c r="N237" s="101" t="str">
        <f>IF($A237="","",'Görev ve İş Yükü'!Z237)</f>
        <v/>
      </c>
      <c r="O237" s="101" t="str">
        <f>IF($A237="","",'Görev ve İş Yükü'!AA237)</f>
        <v/>
      </c>
      <c r="P237" s="102" t="str">
        <f>IF($A237="","",'Görev ve İş Yükü'!AB237)</f>
        <v/>
      </c>
      <c r="Q237" s="103" t="str">
        <f>IF($A237="","",'Görev ve İş Yükü'!AC237)</f>
        <v/>
      </c>
      <c r="R237" s="108" t="str">
        <f>IF($A237="","",'Görev ve İş Yükü'!N237)</f>
        <v/>
      </c>
      <c r="S237" s="108" t="str">
        <f>IF($A237="","",'Görev ve İş Yükü'!R237)</f>
        <v/>
      </c>
      <c r="T237" s="108" t="str">
        <f>IF($A237="","",'Görev ve İş Yükü'!S237)</f>
        <v/>
      </c>
      <c r="U237" s="123" t="str">
        <f>IF($A237="","",IFERROR(INDEX('İş Değerleme &amp; Kademe'!$N$6:$N$105,MATCH($A237,'İş Değerleme &amp; Kademe'!$A$6:$A$105,0)),""))</f>
        <v/>
      </c>
      <c r="V237" s="108" t="str">
        <f>IF($A237="","",IFERROR(INDEX('İş Değerleme &amp; Kademe'!$O$6:$O$105,MATCH($A237,'İş Değerleme &amp; Kademe'!$A$6:$A$105,0)),""))</f>
        <v/>
      </c>
      <c r="W237" s="123" t="str">
        <f>IF($A237="","",IFERROR(INDEX('Yetenek &amp; Kariyer'!$O$6:$O$105,MATCH($A237,'Yetenek &amp; Kariyer'!$A$6:$A$105,0)),""))</f>
        <v/>
      </c>
      <c r="X237" s="108" t="str">
        <f>IF($A237="","",IFERROR(INDEX('Yetenek &amp; Kariyer'!$P$6:$P$105,MATCH($A237,'Yetenek &amp; Kariyer'!$A$6:$A$105,0)),""))</f>
        <v/>
      </c>
      <c r="Y237" s="108" t="str">
        <f>IF($A237="","",IFERROR(INDEX('Pozisyon Envanteri'!$Q$6:$Q$105,MATCH($A237,'Pozisyon Envanteri'!$A$6:$A$105,0)),""))</f>
        <v/>
      </c>
    </row>
    <row r="238" spans="1:25" x14ac:dyDescent="0.25">
      <c r="A238" s="108" t="str">
        <f>IF('Görev ve İş Yükü'!A238="","",'Görev ve İş Yükü'!A238)</f>
        <v/>
      </c>
      <c r="B238" s="108" t="str">
        <f>IF($A238="","",IFERROR(INDEX('Pozisyon Envanteri'!$B$6:$B$105,MATCH($A238,'Pozisyon Envanteri'!$A$6:$A$105,0)),""))</f>
        <v/>
      </c>
      <c r="C238" s="108" t="str">
        <f>IF($A238="","",IFERROR(INDEX('Pozisyon Envanteri'!$C$6:$C$105,MATCH($A238,'Pozisyon Envanteri'!$A$6:$A$105,0)),""))</f>
        <v/>
      </c>
      <c r="D238" s="108" t="str">
        <f>IF($A238="","",IFERROR(INDEX('Pozisyon Envanteri'!$D$6:$D$105,MATCH($A238,'Pozisyon Envanteri'!$A$6:$A$105,0)),""))</f>
        <v/>
      </c>
      <c r="E238" s="108" t="str">
        <f>IF($A238="","",IFERROR(INDEX('Pozisyon Envanteri'!$E$6:$E$105,MATCH($A238,'Pozisyon Envanteri'!$A$6:$A$105,0)),""))</f>
        <v/>
      </c>
      <c r="F238" s="108" t="str">
        <f>IF($A238="","",IFERROR(INDEX('Pozisyon Envanteri'!$F$6:$F$105,MATCH($A238,'Pozisyon Envanteri'!$A$6:$A$105,0)),""))</f>
        <v/>
      </c>
      <c r="G238" s="108" t="str">
        <f>IF($A238="","",IFERROR(INDEX('Pozisyon Envanteri'!$L$6:$L$105,MATCH($A238,'Pozisyon Envanteri'!$A$6:$A$105,0)),""))</f>
        <v/>
      </c>
      <c r="H238" s="108" t="str">
        <f>IF($A238="","",IFERROR(INDEX('Pozisyon Envanteri'!$M$6:$M$105,MATCH($A238,'Pozisyon Envanteri'!$A$6:$A$105,0)),""))</f>
        <v/>
      </c>
      <c r="I238" s="108" t="str">
        <f>IF($A238="","",'Görev ve İş Yükü'!B238)</f>
        <v/>
      </c>
      <c r="J238" s="108" t="str">
        <f>IF($A238="","",'Görev ve İş Yükü'!C238)</f>
        <v/>
      </c>
      <c r="K238" s="108" t="str">
        <f>IF($A238="","",'Görev ve İş Yükü'!F238)</f>
        <v/>
      </c>
      <c r="L238" s="102" t="str">
        <f>IF($A238="","",'Görev ve İş Yükü'!I238)</f>
        <v/>
      </c>
      <c r="M238" s="108" t="str">
        <f>IF($A238="","",'Görev ve İş Yükü'!W238)</f>
        <v/>
      </c>
      <c r="N238" s="101" t="str">
        <f>IF($A238="","",'Görev ve İş Yükü'!Z238)</f>
        <v/>
      </c>
      <c r="O238" s="101" t="str">
        <f>IF($A238="","",'Görev ve İş Yükü'!AA238)</f>
        <v/>
      </c>
      <c r="P238" s="102" t="str">
        <f>IF($A238="","",'Görev ve İş Yükü'!AB238)</f>
        <v/>
      </c>
      <c r="Q238" s="103" t="str">
        <f>IF($A238="","",'Görev ve İş Yükü'!AC238)</f>
        <v/>
      </c>
      <c r="R238" s="108" t="str">
        <f>IF($A238="","",'Görev ve İş Yükü'!N238)</f>
        <v/>
      </c>
      <c r="S238" s="108" t="str">
        <f>IF($A238="","",'Görev ve İş Yükü'!R238)</f>
        <v/>
      </c>
      <c r="T238" s="108" t="str">
        <f>IF($A238="","",'Görev ve İş Yükü'!S238)</f>
        <v/>
      </c>
      <c r="U238" s="123" t="str">
        <f>IF($A238="","",IFERROR(INDEX('İş Değerleme &amp; Kademe'!$N$6:$N$105,MATCH($A238,'İş Değerleme &amp; Kademe'!$A$6:$A$105,0)),""))</f>
        <v/>
      </c>
      <c r="V238" s="108" t="str">
        <f>IF($A238="","",IFERROR(INDEX('İş Değerleme &amp; Kademe'!$O$6:$O$105,MATCH($A238,'İş Değerleme &amp; Kademe'!$A$6:$A$105,0)),""))</f>
        <v/>
      </c>
      <c r="W238" s="123" t="str">
        <f>IF($A238="","",IFERROR(INDEX('Yetenek &amp; Kariyer'!$O$6:$O$105,MATCH($A238,'Yetenek &amp; Kariyer'!$A$6:$A$105,0)),""))</f>
        <v/>
      </c>
      <c r="X238" s="108" t="str">
        <f>IF($A238="","",IFERROR(INDEX('Yetenek &amp; Kariyer'!$P$6:$P$105,MATCH($A238,'Yetenek &amp; Kariyer'!$A$6:$A$105,0)),""))</f>
        <v/>
      </c>
      <c r="Y238" s="108" t="str">
        <f>IF($A238="","",IFERROR(INDEX('Pozisyon Envanteri'!$Q$6:$Q$105,MATCH($A238,'Pozisyon Envanteri'!$A$6:$A$105,0)),""))</f>
        <v/>
      </c>
    </row>
    <row r="239" spans="1:25" x14ac:dyDescent="0.25">
      <c r="A239" s="108" t="str">
        <f>IF('Görev ve İş Yükü'!A239="","",'Görev ve İş Yükü'!A239)</f>
        <v/>
      </c>
      <c r="B239" s="108" t="str">
        <f>IF($A239="","",IFERROR(INDEX('Pozisyon Envanteri'!$B$6:$B$105,MATCH($A239,'Pozisyon Envanteri'!$A$6:$A$105,0)),""))</f>
        <v/>
      </c>
      <c r="C239" s="108" t="str">
        <f>IF($A239="","",IFERROR(INDEX('Pozisyon Envanteri'!$C$6:$C$105,MATCH($A239,'Pozisyon Envanteri'!$A$6:$A$105,0)),""))</f>
        <v/>
      </c>
      <c r="D239" s="108" t="str">
        <f>IF($A239="","",IFERROR(INDEX('Pozisyon Envanteri'!$D$6:$D$105,MATCH($A239,'Pozisyon Envanteri'!$A$6:$A$105,0)),""))</f>
        <v/>
      </c>
      <c r="E239" s="108" t="str">
        <f>IF($A239="","",IFERROR(INDEX('Pozisyon Envanteri'!$E$6:$E$105,MATCH($A239,'Pozisyon Envanteri'!$A$6:$A$105,0)),""))</f>
        <v/>
      </c>
      <c r="F239" s="108" t="str">
        <f>IF($A239="","",IFERROR(INDEX('Pozisyon Envanteri'!$F$6:$F$105,MATCH($A239,'Pozisyon Envanteri'!$A$6:$A$105,0)),""))</f>
        <v/>
      </c>
      <c r="G239" s="108" t="str">
        <f>IF($A239="","",IFERROR(INDEX('Pozisyon Envanteri'!$L$6:$L$105,MATCH($A239,'Pozisyon Envanteri'!$A$6:$A$105,0)),""))</f>
        <v/>
      </c>
      <c r="H239" s="108" t="str">
        <f>IF($A239="","",IFERROR(INDEX('Pozisyon Envanteri'!$M$6:$M$105,MATCH($A239,'Pozisyon Envanteri'!$A$6:$A$105,0)),""))</f>
        <v/>
      </c>
      <c r="I239" s="108" t="str">
        <f>IF($A239="","",'Görev ve İş Yükü'!B239)</f>
        <v/>
      </c>
      <c r="J239" s="108" t="str">
        <f>IF($A239="","",'Görev ve İş Yükü'!C239)</f>
        <v/>
      </c>
      <c r="K239" s="108" t="str">
        <f>IF($A239="","",'Görev ve İş Yükü'!F239)</f>
        <v/>
      </c>
      <c r="L239" s="102" t="str">
        <f>IF($A239="","",'Görev ve İş Yükü'!I239)</f>
        <v/>
      </c>
      <c r="M239" s="108" t="str">
        <f>IF($A239="","",'Görev ve İş Yükü'!W239)</f>
        <v/>
      </c>
      <c r="N239" s="101" t="str">
        <f>IF($A239="","",'Görev ve İş Yükü'!Z239)</f>
        <v/>
      </c>
      <c r="O239" s="101" t="str">
        <f>IF($A239="","",'Görev ve İş Yükü'!AA239)</f>
        <v/>
      </c>
      <c r="P239" s="102" t="str">
        <f>IF($A239="","",'Görev ve İş Yükü'!AB239)</f>
        <v/>
      </c>
      <c r="Q239" s="103" t="str">
        <f>IF($A239="","",'Görev ve İş Yükü'!AC239)</f>
        <v/>
      </c>
      <c r="R239" s="108" t="str">
        <f>IF($A239="","",'Görev ve İş Yükü'!N239)</f>
        <v/>
      </c>
      <c r="S239" s="108" t="str">
        <f>IF($A239="","",'Görev ve İş Yükü'!R239)</f>
        <v/>
      </c>
      <c r="T239" s="108" t="str">
        <f>IF($A239="","",'Görev ve İş Yükü'!S239)</f>
        <v/>
      </c>
      <c r="U239" s="123" t="str">
        <f>IF($A239="","",IFERROR(INDEX('İş Değerleme &amp; Kademe'!$N$6:$N$105,MATCH($A239,'İş Değerleme &amp; Kademe'!$A$6:$A$105,0)),""))</f>
        <v/>
      </c>
      <c r="V239" s="108" t="str">
        <f>IF($A239="","",IFERROR(INDEX('İş Değerleme &amp; Kademe'!$O$6:$O$105,MATCH($A239,'İş Değerleme &amp; Kademe'!$A$6:$A$105,0)),""))</f>
        <v/>
      </c>
      <c r="W239" s="123" t="str">
        <f>IF($A239="","",IFERROR(INDEX('Yetenek &amp; Kariyer'!$O$6:$O$105,MATCH($A239,'Yetenek &amp; Kariyer'!$A$6:$A$105,0)),""))</f>
        <v/>
      </c>
      <c r="X239" s="108" t="str">
        <f>IF($A239="","",IFERROR(INDEX('Yetenek &amp; Kariyer'!$P$6:$P$105,MATCH($A239,'Yetenek &amp; Kariyer'!$A$6:$A$105,0)),""))</f>
        <v/>
      </c>
      <c r="Y239" s="108" t="str">
        <f>IF($A239="","",IFERROR(INDEX('Pozisyon Envanteri'!$Q$6:$Q$105,MATCH($A239,'Pozisyon Envanteri'!$A$6:$A$105,0)),""))</f>
        <v/>
      </c>
    </row>
    <row r="240" spans="1:25" x14ac:dyDescent="0.25">
      <c r="A240" s="108" t="str">
        <f>IF('Görev ve İş Yükü'!A240="","",'Görev ve İş Yükü'!A240)</f>
        <v/>
      </c>
      <c r="B240" s="108" t="str">
        <f>IF($A240="","",IFERROR(INDEX('Pozisyon Envanteri'!$B$6:$B$105,MATCH($A240,'Pozisyon Envanteri'!$A$6:$A$105,0)),""))</f>
        <v/>
      </c>
      <c r="C240" s="108" t="str">
        <f>IF($A240="","",IFERROR(INDEX('Pozisyon Envanteri'!$C$6:$C$105,MATCH($A240,'Pozisyon Envanteri'!$A$6:$A$105,0)),""))</f>
        <v/>
      </c>
      <c r="D240" s="108" t="str">
        <f>IF($A240="","",IFERROR(INDEX('Pozisyon Envanteri'!$D$6:$D$105,MATCH($A240,'Pozisyon Envanteri'!$A$6:$A$105,0)),""))</f>
        <v/>
      </c>
      <c r="E240" s="108" t="str">
        <f>IF($A240="","",IFERROR(INDEX('Pozisyon Envanteri'!$E$6:$E$105,MATCH($A240,'Pozisyon Envanteri'!$A$6:$A$105,0)),""))</f>
        <v/>
      </c>
      <c r="F240" s="108" t="str">
        <f>IF($A240="","",IFERROR(INDEX('Pozisyon Envanteri'!$F$6:$F$105,MATCH($A240,'Pozisyon Envanteri'!$A$6:$A$105,0)),""))</f>
        <v/>
      </c>
      <c r="G240" s="108" t="str">
        <f>IF($A240="","",IFERROR(INDEX('Pozisyon Envanteri'!$L$6:$L$105,MATCH($A240,'Pozisyon Envanteri'!$A$6:$A$105,0)),""))</f>
        <v/>
      </c>
      <c r="H240" s="108" t="str">
        <f>IF($A240="","",IFERROR(INDEX('Pozisyon Envanteri'!$M$6:$M$105,MATCH($A240,'Pozisyon Envanteri'!$A$6:$A$105,0)),""))</f>
        <v/>
      </c>
      <c r="I240" s="108" t="str">
        <f>IF($A240="","",'Görev ve İş Yükü'!B240)</f>
        <v/>
      </c>
      <c r="J240" s="108" t="str">
        <f>IF($A240="","",'Görev ve İş Yükü'!C240)</f>
        <v/>
      </c>
      <c r="K240" s="108" t="str">
        <f>IF($A240="","",'Görev ve İş Yükü'!F240)</f>
        <v/>
      </c>
      <c r="L240" s="102" t="str">
        <f>IF($A240="","",'Görev ve İş Yükü'!I240)</f>
        <v/>
      </c>
      <c r="M240" s="108" t="str">
        <f>IF($A240="","",'Görev ve İş Yükü'!W240)</f>
        <v/>
      </c>
      <c r="N240" s="101" t="str">
        <f>IF($A240="","",'Görev ve İş Yükü'!Z240)</f>
        <v/>
      </c>
      <c r="O240" s="101" t="str">
        <f>IF($A240="","",'Görev ve İş Yükü'!AA240)</f>
        <v/>
      </c>
      <c r="P240" s="102" t="str">
        <f>IF($A240="","",'Görev ve İş Yükü'!AB240)</f>
        <v/>
      </c>
      <c r="Q240" s="103" t="str">
        <f>IF($A240="","",'Görev ve İş Yükü'!AC240)</f>
        <v/>
      </c>
      <c r="R240" s="108" t="str">
        <f>IF($A240="","",'Görev ve İş Yükü'!N240)</f>
        <v/>
      </c>
      <c r="S240" s="108" t="str">
        <f>IF($A240="","",'Görev ve İş Yükü'!R240)</f>
        <v/>
      </c>
      <c r="T240" s="108" t="str">
        <f>IF($A240="","",'Görev ve İş Yükü'!S240)</f>
        <v/>
      </c>
      <c r="U240" s="123" t="str">
        <f>IF($A240="","",IFERROR(INDEX('İş Değerleme &amp; Kademe'!$N$6:$N$105,MATCH($A240,'İş Değerleme &amp; Kademe'!$A$6:$A$105,0)),""))</f>
        <v/>
      </c>
      <c r="V240" s="108" t="str">
        <f>IF($A240="","",IFERROR(INDEX('İş Değerleme &amp; Kademe'!$O$6:$O$105,MATCH($A240,'İş Değerleme &amp; Kademe'!$A$6:$A$105,0)),""))</f>
        <v/>
      </c>
      <c r="W240" s="123" t="str">
        <f>IF($A240="","",IFERROR(INDEX('Yetenek &amp; Kariyer'!$O$6:$O$105,MATCH($A240,'Yetenek &amp; Kariyer'!$A$6:$A$105,0)),""))</f>
        <v/>
      </c>
      <c r="X240" s="108" t="str">
        <f>IF($A240="","",IFERROR(INDEX('Yetenek &amp; Kariyer'!$P$6:$P$105,MATCH($A240,'Yetenek &amp; Kariyer'!$A$6:$A$105,0)),""))</f>
        <v/>
      </c>
      <c r="Y240" s="108" t="str">
        <f>IF($A240="","",IFERROR(INDEX('Pozisyon Envanteri'!$Q$6:$Q$105,MATCH($A240,'Pozisyon Envanteri'!$A$6:$A$105,0)),""))</f>
        <v/>
      </c>
    </row>
    <row r="241" spans="1:25" x14ac:dyDescent="0.25">
      <c r="A241" s="108" t="str">
        <f>IF('Görev ve İş Yükü'!A241="","",'Görev ve İş Yükü'!A241)</f>
        <v/>
      </c>
      <c r="B241" s="108" t="str">
        <f>IF($A241="","",IFERROR(INDEX('Pozisyon Envanteri'!$B$6:$B$105,MATCH($A241,'Pozisyon Envanteri'!$A$6:$A$105,0)),""))</f>
        <v/>
      </c>
      <c r="C241" s="108" t="str">
        <f>IF($A241="","",IFERROR(INDEX('Pozisyon Envanteri'!$C$6:$C$105,MATCH($A241,'Pozisyon Envanteri'!$A$6:$A$105,0)),""))</f>
        <v/>
      </c>
      <c r="D241" s="108" t="str">
        <f>IF($A241="","",IFERROR(INDEX('Pozisyon Envanteri'!$D$6:$D$105,MATCH($A241,'Pozisyon Envanteri'!$A$6:$A$105,0)),""))</f>
        <v/>
      </c>
      <c r="E241" s="108" t="str">
        <f>IF($A241="","",IFERROR(INDEX('Pozisyon Envanteri'!$E$6:$E$105,MATCH($A241,'Pozisyon Envanteri'!$A$6:$A$105,0)),""))</f>
        <v/>
      </c>
      <c r="F241" s="108" t="str">
        <f>IF($A241="","",IFERROR(INDEX('Pozisyon Envanteri'!$F$6:$F$105,MATCH($A241,'Pozisyon Envanteri'!$A$6:$A$105,0)),""))</f>
        <v/>
      </c>
      <c r="G241" s="108" t="str">
        <f>IF($A241="","",IFERROR(INDEX('Pozisyon Envanteri'!$L$6:$L$105,MATCH($A241,'Pozisyon Envanteri'!$A$6:$A$105,0)),""))</f>
        <v/>
      </c>
      <c r="H241" s="108" t="str">
        <f>IF($A241="","",IFERROR(INDEX('Pozisyon Envanteri'!$M$6:$M$105,MATCH($A241,'Pozisyon Envanteri'!$A$6:$A$105,0)),""))</f>
        <v/>
      </c>
      <c r="I241" s="108" t="str">
        <f>IF($A241="","",'Görev ve İş Yükü'!B241)</f>
        <v/>
      </c>
      <c r="J241" s="108" t="str">
        <f>IF($A241="","",'Görev ve İş Yükü'!C241)</f>
        <v/>
      </c>
      <c r="K241" s="108" t="str">
        <f>IF($A241="","",'Görev ve İş Yükü'!F241)</f>
        <v/>
      </c>
      <c r="L241" s="102" t="str">
        <f>IF($A241="","",'Görev ve İş Yükü'!I241)</f>
        <v/>
      </c>
      <c r="M241" s="108" t="str">
        <f>IF($A241="","",'Görev ve İş Yükü'!W241)</f>
        <v/>
      </c>
      <c r="N241" s="101" t="str">
        <f>IF($A241="","",'Görev ve İş Yükü'!Z241)</f>
        <v/>
      </c>
      <c r="O241" s="101" t="str">
        <f>IF($A241="","",'Görev ve İş Yükü'!AA241)</f>
        <v/>
      </c>
      <c r="P241" s="102" t="str">
        <f>IF($A241="","",'Görev ve İş Yükü'!AB241)</f>
        <v/>
      </c>
      <c r="Q241" s="103" t="str">
        <f>IF($A241="","",'Görev ve İş Yükü'!AC241)</f>
        <v/>
      </c>
      <c r="R241" s="108" t="str">
        <f>IF($A241="","",'Görev ve İş Yükü'!N241)</f>
        <v/>
      </c>
      <c r="S241" s="108" t="str">
        <f>IF($A241="","",'Görev ve İş Yükü'!R241)</f>
        <v/>
      </c>
      <c r="T241" s="108" t="str">
        <f>IF($A241="","",'Görev ve İş Yükü'!S241)</f>
        <v/>
      </c>
      <c r="U241" s="123" t="str">
        <f>IF($A241="","",IFERROR(INDEX('İş Değerleme &amp; Kademe'!$N$6:$N$105,MATCH($A241,'İş Değerleme &amp; Kademe'!$A$6:$A$105,0)),""))</f>
        <v/>
      </c>
      <c r="V241" s="108" t="str">
        <f>IF($A241="","",IFERROR(INDEX('İş Değerleme &amp; Kademe'!$O$6:$O$105,MATCH($A241,'İş Değerleme &amp; Kademe'!$A$6:$A$105,0)),""))</f>
        <v/>
      </c>
      <c r="W241" s="123" t="str">
        <f>IF($A241="","",IFERROR(INDEX('Yetenek &amp; Kariyer'!$O$6:$O$105,MATCH($A241,'Yetenek &amp; Kariyer'!$A$6:$A$105,0)),""))</f>
        <v/>
      </c>
      <c r="X241" s="108" t="str">
        <f>IF($A241="","",IFERROR(INDEX('Yetenek &amp; Kariyer'!$P$6:$P$105,MATCH($A241,'Yetenek &amp; Kariyer'!$A$6:$A$105,0)),""))</f>
        <v/>
      </c>
      <c r="Y241" s="108" t="str">
        <f>IF($A241="","",IFERROR(INDEX('Pozisyon Envanteri'!$Q$6:$Q$105,MATCH($A241,'Pozisyon Envanteri'!$A$6:$A$105,0)),""))</f>
        <v/>
      </c>
    </row>
    <row r="242" spans="1:25" x14ac:dyDescent="0.25">
      <c r="A242" s="108" t="str">
        <f>IF('Görev ve İş Yükü'!A242="","",'Görev ve İş Yükü'!A242)</f>
        <v/>
      </c>
      <c r="B242" s="108" t="str">
        <f>IF($A242="","",IFERROR(INDEX('Pozisyon Envanteri'!$B$6:$B$105,MATCH($A242,'Pozisyon Envanteri'!$A$6:$A$105,0)),""))</f>
        <v/>
      </c>
      <c r="C242" s="108" t="str">
        <f>IF($A242="","",IFERROR(INDEX('Pozisyon Envanteri'!$C$6:$C$105,MATCH($A242,'Pozisyon Envanteri'!$A$6:$A$105,0)),""))</f>
        <v/>
      </c>
      <c r="D242" s="108" t="str">
        <f>IF($A242="","",IFERROR(INDEX('Pozisyon Envanteri'!$D$6:$D$105,MATCH($A242,'Pozisyon Envanteri'!$A$6:$A$105,0)),""))</f>
        <v/>
      </c>
      <c r="E242" s="108" t="str">
        <f>IF($A242="","",IFERROR(INDEX('Pozisyon Envanteri'!$E$6:$E$105,MATCH($A242,'Pozisyon Envanteri'!$A$6:$A$105,0)),""))</f>
        <v/>
      </c>
      <c r="F242" s="108" t="str">
        <f>IF($A242="","",IFERROR(INDEX('Pozisyon Envanteri'!$F$6:$F$105,MATCH($A242,'Pozisyon Envanteri'!$A$6:$A$105,0)),""))</f>
        <v/>
      </c>
      <c r="G242" s="108" t="str">
        <f>IF($A242="","",IFERROR(INDEX('Pozisyon Envanteri'!$L$6:$L$105,MATCH($A242,'Pozisyon Envanteri'!$A$6:$A$105,0)),""))</f>
        <v/>
      </c>
      <c r="H242" s="108" t="str">
        <f>IF($A242="","",IFERROR(INDEX('Pozisyon Envanteri'!$M$6:$M$105,MATCH($A242,'Pozisyon Envanteri'!$A$6:$A$105,0)),""))</f>
        <v/>
      </c>
      <c r="I242" s="108" t="str">
        <f>IF($A242="","",'Görev ve İş Yükü'!B242)</f>
        <v/>
      </c>
      <c r="J242" s="108" t="str">
        <f>IF($A242="","",'Görev ve İş Yükü'!C242)</f>
        <v/>
      </c>
      <c r="K242" s="108" t="str">
        <f>IF($A242="","",'Görev ve İş Yükü'!F242)</f>
        <v/>
      </c>
      <c r="L242" s="102" t="str">
        <f>IF($A242="","",'Görev ve İş Yükü'!I242)</f>
        <v/>
      </c>
      <c r="M242" s="108" t="str">
        <f>IF($A242="","",'Görev ve İş Yükü'!W242)</f>
        <v/>
      </c>
      <c r="N242" s="101" t="str">
        <f>IF($A242="","",'Görev ve İş Yükü'!Z242)</f>
        <v/>
      </c>
      <c r="O242" s="101" t="str">
        <f>IF($A242="","",'Görev ve İş Yükü'!AA242)</f>
        <v/>
      </c>
      <c r="P242" s="102" t="str">
        <f>IF($A242="","",'Görev ve İş Yükü'!AB242)</f>
        <v/>
      </c>
      <c r="Q242" s="103" t="str">
        <f>IF($A242="","",'Görev ve İş Yükü'!AC242)</f>
        <v/>
      </c>
      <c r="R242" s="108" t="str">
        <f>IF($A242="","",'Görev ve İş Yükü'!N242)</f>
        <v/>
      </c>
      <c r="S242" s="108" t="str">
        <f>IF($A242="","",'Görev ve İş Yükü'!R242)</f>
        <v/>
      </c>
      <c r="T242" s="108" t="str">
        <f>IF($A242="","",'Görev ve İş Yükü'!S242)</f>
        <v/>
      </c>
      <c r="U242" s="123" t="str">
        <f>IF($A242="","",IFERROR(INDEX('İş Değerleme &amp; Kademe'!$N$6:$N$105,MATCH($A242,'İş Değerleme &amp; Kademe'!$A$6:$A$105,0)),""))</f>
        <v/>
      </c>
      <c r="V242" s="108" t="str">
        <f>IF($A242="","",IFERROR(INDEX('İş Değerleme &amp; Kademe'!$O$6:$O$105,MATCH($A242,'İş Değerleme &amp; Kademe'!$A$6:$A$105,0)),""))</f>
        <v/>
      </c>
      <c r="W242" s="123" t="str">
        <f>IF($A242="","",IFERROR(INDEX('Yetenek &amp; Kariyer'!$O$6:$O$105,MATCH($A242,'Yetenek &amp; Kariyer'!$A$6:$A$105,0)),""))</f>
        <v/>
      </c>
      <c r="X242" s="108" t="str">
        <f>IF($A242="","",IFERROR(INDEX('Yetenek &amp; Kariyer'!$P$6:$P$105,MATCH($A242,'Yetenek &amp; Kariyer'!$A$6:$A$105,0)),""))</f>
        <v/>
      </c>
      <c r="Y242" s="108" t="str">
        <f>IF($A242="","",IFERROR(INDEX('Pozisyon Envanteri'!$Q$6:$Q$105,MATCH($A242,'Pozisyon Envanteri'!$A$6:$A$105,0)),""))</f>
        <v/>
      </c>
    </row>
    <row r="243" spans="1:25" x14ac:dyDescent="0.25">
      <c r="A243" s="108" t="str">
        <f>IF('Görev ve İş Yükü'!A243="","",'Görev ve İş Yükü'!A243)</f>
        <v/>
      </c>
      <c r="B243" s="108" t="str">
        <f>IF($A243="","",IFERROR(INDEX('Pozisyon Envanteri'!$B$6:$B$105,MATCH($A243,'Pozisyon Envanteri'!$A$6:$A$105,0)),""))</f>
        <v/>
      </c>
      <c r="C243" s="108" t="str">
        <f>IF($A243="","",IFERROR(INDEX('Pozisyon Envanteri'!$C$6:$C$105,MATCH($A243,'Pozisyon Envanteri'!$A$6:$A$105,0)),""))</f>
        <v/>
      </c>
      <c r="D243" s="108" t="str">
        <f>IF($A243="","",IFERROR(INDEX('Pozisyon Envanteri'!$D$6:$D$105,MATCH($A243,'Pozisyon Envanteri'!$A$6:$A$105,0)),""))</f>
        <v/>
      </c>
      <c r="E243" s="108" t="str">
        <f>IF($A243="","",IFERROR(INDEX('Pozisyon Envanteri'!$E$6:$E$105,MATCH($A243,'Pozisyon Envanteri'!$A$6:$A$105,0)),""))</f>
        <v/>
      </c>
      <c r="F243" s="108" t="str">
        <f>IF($A243="","",IFERROR(INDEX('Pozisyon Envanteri'!$F$6:$F$105,MATCH($A243,'Pozisyon Envanteri'!$A$6:$A$105,0)),""))</f>
        <v/>
      </c>
      <c r="G243" s="108" t="str">
        <f>IF($A243="","",IFERROR(INDEX('Pozisyon Envanteri'!$L$6:$L$105,MATCH($A243,'Pozisyon Envanteri'!$A$6:$A$105,0)),""))</f>
        <v/>
      </c>
      <c r="H243" s="108" t="str">
        <f>IF($A243="","",IFERROR(INDEX('Pozisyon Envanteri'!$M$6:$M$105,MATCH($A243,'Pozisyon Envanteri'!$A$6:$A$105,0)),""))</f>
        <v/>
      </c>
      <c r="I243" s="108" t="str">
        <f>IF($A243="","",'Görev ve İş Yükü'!B243)</f>
        <v/>
      </c>
      <c r="J243" s="108" t="str">
        <f>IF($A243="","",'Görev ve İş Yükü'!C243)</f>
        <v/>
      </c>
      <c r="K243" s="108" t="str">
        <f>IF($A243="","",'Görev ve İş Yükü'!F243)</f>
        <v/>
      </c>
      <c r="L243" s="102" t="str">
        <f>IF($A243="","",'Görev ve İş Yükü'!I243)</f>
        <v/>
      </c>
      <c r="M243" s="108" t="str">
        <f>IF($A243="","",'Görev ve İş Yükü'!W243)</f>
        <v/>
      </c>
      <c r="N243" s="101" t="str">
        <f>IF($A243="","",'Görev ve İş Yükü'!Z243)</f>
        <v/>
      </c>
      <c r="O243" s="101" t="str">
        <f>IF($A243="","",'Görev ve İş Yükü'!AA243)</f>
        <v/>
      </c>
      <c r="P243" s="102" t="str">
        <f>IF($A243="","",'Görev ve İş Yükü'!AB243)</f>
        <v/>
      </c>
      <c r="Q243" s="103" t="str">
        <f>IF($A243="","",'Görev ve İş Yükü'!AC243)</f>
        <v/>
      </c>
      <c r="R243" s="108" t="str">
        <f>IF($A243="","",'Görev ve İş Yükü'!N243)</f>
        <v/>
      </c>
      <c r="S243" s="108" t="str">
        <f>IF($A243="","",'Görev ve İş Yükü'!R243)</f>
        <v/>
      </c>
      <c r="T243" s="108" t="str">
        <f>IF($A243="","",'Görev ve İş Yükü'!S243)</f>
        <v/>
      </c>
      <c r="U243" s="123" t="str">
        <f>IF($A243="","",IFERROR(INDEX('İş Değerleme &amp; Kademe'!$N$6:$N$105,MATCH($A243,'İş Değerleme &amp; Kademe'!$A$6:$A$105,0)),""))</f>
        <v/>
      </c>
      <c r="V243" s="108" t="str">
        <f>IF($A243="","",IFERROR(INDEX('İş Değerleme &amp; Kademe'!$O$6:$O$105,MATCH($A243,'İş Değerleme &amp; Kademe'!$A$6:$A$105,0)),""))</f>
        <v/>
      </c>
      <c r="W243" s="123" t="str">
        <f>IF($A243="","",IFERROR(INDEX('Yetenek &amp; Kariyer'!$O$6:$O$105,MATCH($A243,'Yetenek &amp; Kariyer'!$A$6:$A$105,0)),""))</f>
        <v/>
      </c>
      <c r="X243" s="108" t="str">
        <f>IF($A243="","",IFERROR(INDEX('Yetenek &amp; Kariyer'!$P$6:$P$105,MATCH($A243,'Yetenek &amp; Kariyer'!$A$6:$A$105,0)),""))</f>
        <v/>
      </c>
      <c r="Y243" s="108" t="str">
        <f>IF($A243="","",IFERROR(INDEX('Pozisyon Envanteri'!$Q$6:$Q$105,MATCH($A243,'Pozisyon Envanteri'!$A$6:$A$105,0)),""))</f>
        <v/>
      </c>
    </row>
    <row r="244" spans="1:25" x14ac:dyDescent="0.25">
      <c r="A244" s="108" t="str">
        <f>IF('Görev ve İş Yükü'!A244="","",'Görev ve İş Yükü'!A244)</f>
        <v/>
      </c>
      <c r="B244" s="108" t="str">
        <f>IF($A244="","",IFERROR(INDEX('Pozisyon Envanteri'!$B$6:$B$105,MATCH($A244,'Pozisyon Envanteri'!$A$6:$A$105,0)),""))</f>
        <v/>
      </c>
      <c r="C244" s="108" t="str">
        <f>IF($A244="","",IFERROR(INDEX('Pozisyon Envanteri'!$C$6:$C$105,MATCH($A244,'Pozisyon Envanteri'!$A$6:$A$105,0)),""))</f>
        <v/>
      </c>
      <c r="D244" s="108" t="str">
        <f>IF($A244="","",IFERROR(INDEX('Pozisyon Envanteri'!$D$6:$D$105,MATCH($A244,'Pozisyon Envanteri'!$A$6:$A$105,0)),""))</f>
        <v/>
      </c>
      <c r="E244" s="108" t="str">
        <f>IF($A244="","",IFERROR(INDEX('Pozisyon Envanteri'!$E$6:$E$105,MATCH($A244,'Pozisyon Envanteri'!$A$6:$A$105,0)),""))</f>
        <v/>
      </c>
      <c r="F244" s="108" t="str">
        <f>IF($A244="","",IFERROR(INDEX('Pozisyon Envanteri'!$F$6:$F$105,MATCH($A244,'Pozisyon Envanteri'!$A$6:$A$105,0)),""))</f>
        <v/>
      </c>
      <c r="G244" s="108" t="str">
        <f>IF($A244="","",IFERROR(INDEX('Pozisyon Envanteri'!$L$6:$L$105,MATCH($A244,'Pozisyon Envanteri'!$A$6:$A$105,0)),""))</f>
        <v/>
      </c>
      <c r="H244" s="108" t="str">
        <f>IF($A244="","",IFERROR(INDEX('Pozisyon Envanteri'!$M$6:$M$105,MATCH($A244,'Pozisyon Envanteri'!$A$6:$A$105,0)),""))</f>
        <v/>
      </c>
      <c r="I244" s="108" t="str">
        <f>IF($A244="","",'Görev ve İş Yükü'!B244)</f>
        <v/>
      </c>
      <c r="J244" s="108" t="str">
        <f>IF($A244="","",'Görev ve İş Yükü'!C244)</f>
        <v/>
      </c>
      <c r="K244" s="108" t="str">
        <f>IF($A244="","",'Görev ve İş Yükü'!F244)</f>
        <v/>
      </c>
      <c r="L244" s="102" t="str">
        <f>IF($A244="","",'Görev ve İş Yükü'!I244)</f>
        <v/>
      </c>
      <c r="M244" s="108" t="str">
        <f>IF($A244="","",'Görev ve İş Yükü'!W244)</f>
        <v/>
      </c>
      <c r="N244" s="101" t="str">
        <f>IF($A244="","",'Görev ve İş Yükü'!Z244)</f>
        <v/>
      </c>
      <c r="O244" s="101" t="str">
        <f>IF($A244="","",'Görev ve İş Yükü'!AA244)</f>
        <v/>
      </c>
      <c r="P244" s="102" t="str">
        <f>IF($A244="","",'Görev ve İş Yükü'!AB244)</f>
        <v/>
      </c>
      <c r="Q244" s="103" t="str">
        <f>IF($A244="","",'Görev ve İş Yükü'!AC244)</f>
        <v/>
      </c>
      <c r="R244" s="108" t="str">
        <f>IF($A244="","",'Görev ve İş Yükü'!N244)</f>
        <v/>
      </c>
      <c r="S244" s="108" t="str">
        <f>IF($A244="","",'Görev ve İş Yükü'!R244)</f>
        <v/>
      </c>
      <c r="T244" s="108" t="str">
        <f>IF($A244="","",'Görev ve İş Yükü'!S244)</f>
        <v/>
      </c>
      <c r="U244" s="123" t="str">
        <f>IF($A244="","",IFERROR(INDEX('İş Değerleme &amp; Kademe'!$N$6:$N$105,MATCH($A244,'İş Değerleme &amp; Kademe'!$A$6:$A$105,0)),""))</f>
        <v/>
      </c>
      <c r="V244" s="108" t="str">
        <f>IF($A244="","",IFERROR(INDEX('İş Değerleme &amp; Kademe'!$O$6:$O$105,MATCH($A244,'İş Değerleme &amp; Kademe'!$A$6:$A$105,0)),""))</f>
        <v/>
      </c>
      <c r="W244" s="123" t="str">
        <f>IF($A244="","",IFERROR(INDEX('Yetenek &amp; Kariyer'!$O$6:$O$105,MATCH($A244,'Yetenek &amp; Kariyer'!$A$6:$A$105,0)),""))</f>
        <v/>
      </c>
      <c r="X244" s="108" t="str">
        <f>IF($A244="","",IFERROR(INDEX('Yetenek &amp; Kariyer'!$P$6:$P$105,MATCH($A244,'Yetenek &amp; Kariyer'!$A$6:$A$105,0)),""))</f>
        <v/>
      </c>
      <c r="Y244" s="108" t="str">
        <f>IF($A244="","",IFERROR(INDEX('Pozisyon Envanteri'!$Q$6:$Q$105,MATCH($A244,'Pozisyon Envanteri'!$A$6:$A$105,0)),""))</f>
        <v/>
      </c>
    </row>
    <row r="245" spans="1:25" x14ac:dyDescent="0.25">
      <c r="A245" s="108" t="str">
        <f>IF('Görev ve İş Yükü'!A245="","",'Görev ve İş Yükü'!A245)</f>
        <v/>
      </c>
      <c r="B245" s="108" t="str">
        <f>IF($A245="","",IFERROR(INDEX('Pozisyon Envanteri'!$B$6:$B$105,MATCH($A245,'Pozisyon Envanteri'!$A$6:$A$105,0)),""))</f>
        <v/>
      </c>
      <c r="C245" s="108" t="str">
        <f>IF($A245="","",IFERROR(INDEX('Pozisyon Envanteri'!$C$6:$C$105,MATCH($A245,'Pozisyon Envanteri'!$A$6:$A$105,0)),""))</f>
        <v/>
      </c>
      <c r="D245" s="108" t="str">
        <f>IF($A245="","",IFERROR(INDEX('Pozisyon Envanteri'!$D$6:$D$105,MATCH($A245,'Pozisyon Envanteri'!$A$6:$A$105,0)),""))</f>
        <v/>
      </c>
      <c r="E245" s="108" t="str">
        <f>IF($A245="","",IFERROR(INDEX('Pozisyon Envanteri'!$E$6:$E$105,MATCH($A245,'Pozisyon Envanteri'!$A$6:$A$105,0)),""))</f>
        <v/>
      </c>
      <c r="F245" s="108" t="str">
        <f>IF($A245="","",IFERROR(INDEX('Pozisyon Envanteri'!$F$6:$F$105,MATCH($A245,'Pozisyon Envanteri'!$A$6:$A$105,0)),""))</f>
        <v/>
      </c>
      <c r="G245" s="108" t="str">
        <f>IF($A245="","",IFERROR(INDEX('Pozisyon Envanteri'!$L$6:$L$105,MATCH($A245,'Pozisyon Envanteri'!$A$6:$A$105,0)),""))</f>
        <v/>
      </c>
      <c r="H245" s="108" t="str">
        <f>IF($A245="","",IFERROR(INDEX('Pozisyon Envanteri'!$M$6:$M$105,MATCH($A245,'Pozisyon Envanteri'!$A$6:$A$105,0)),""))</f>
        <v/>
      </c>
      <c r="I245" s="108" t="str">
        <f>IF($A245="","",'Görev ve İş Yükü'!B245)</f>
        <v/>
      </c>
      <c r="J245" s="108" t="str">
        <f>IF($A245="","",'Görev ve İş Yükü'!C245)</f>
        <v/>
      </c>
      <c r="K245" s="108" t="str">
        <f>IF($A245="","",'Görev ve İş Yükü'!F245)</f>
        <v/>
      </c>
      <c r="L245" s="102" t="str">
        <f>IF($A245="","",'Görev ve İş Yükü'!I245)</f>
        <v/>
      </c>
      <c r="M245" s="108" t="str">
        <f>IF($A245="","",'Görev ve İş Yükü'!W245)</f>
        <v/>
      </c>
      <c r="N245" s="101" t="str">
        <f>IF($A245="","",'Görev ve İş Yükü'!Z245)</f>
        <v/>
      </c>
      <c r="O245" s="101" t="str">
        <f>IF($A245="","",'Görev ve İş Yükü'!AA245)</f>
        <v/>
      </c>
      <c r="P245" s="102" t="str">
        <f>IF($A245="","",'Görev ve İş Yükü'!AB245)</f>
        <v/>
      </c>
      <c r="Q245" s="103" t="str">
        <f>IF($A245="","",'Görev ve İş Yükü'!AC245)</f>
        <v/>
      </c>
      <c r="R245" s="108" t="str">
        <f>IF($A245="","",'Görev ve İş Yükü'!N245)</f>
        <v/>
      </c>
      <c r="S245" s="108" t="str">
        <f>IF($A245="","",'Görev ve İş Yükü'!R245)</f>
        <v/>
      </c>
      <c r="T245" s="108" t="str">
        <f>IF($A245="","",'Görev ve İş Yükü'!S245)</f>
        <v/>
      </c>
      <c r="U245" s="123" t="str">
        <f>IF($A245="","",IFERROR(INDEX('İş Değerleme &amp; Kademe'!$N$6:$N$105,MATCH($A245,'İş Değerleme &amp; Kademe'!$A$6:$A$105,0)),""))</f>
        <v/>
      </c>
      <c r="V245" s="108" t="str">
        <f>IF($A245="","",IFERROR(INDEX('İş Değerleme &amp; Kademe'!$O$6:$O$105,MATCH($A245,'İş Değerleme &amp; Kademe'!$A$6:$A$105,0)),""))</f>
        <v/>
      </c>
      <c r="W245" s="123" t="str">
        <f>IF($A245="","",IFERROR(INDEX('Yetenek &amp; Kariyer'!$O$6:$O$105,MATCH($A245,'Yetenek &amp; Kariyer'!$A$6:$A$105,0)),""))</f>
        <v/>
      </c>
      <c r="X245" s="108" t="str">
        <f>IF($A245="","",IFERROR(INDEX('Yetenek &amp; Kariyer'!$P$6:$P$105,MATCH($A245,'Yetenek &amp; Kariyer'!$A$6:$A$105,0)),""))</f>
        <v/>
      </c>
      <c r="Y245" s="108" t="str">
        <f>IF($A245="","",IFERROR(INDEX('Pozisyon Envanteri'!$Q$6:$Q$105,MATCH($A245,'Pozisyon Envanteri'!$A$6:$A$105,0)),""))</f>
        <v/>
      </c>
    </row>
    <row r="246" spans="1:25" x14ac:dyDescent="0.25">
      <c r="A246" s="108" t="str">
        <f>IF('Görev ve İş Yükü'!A246="","",'Görev ve İş Yükü'!A246)</f>
        <v/>
      </c>
      <c r="B246" s="108" t="str">
        <f>IF($A246="","",IFERROR(INDEX('Pozisyon Envanteri'!$B$6:$B$105,MATCH($A246,'Pozisyon Envanteri'!$A$6:$A$105,0)),""))</f>
        <v/>
      </c>
      <c r="C246" s="108" t="str">
        <f>IF($A246="","",IFERROR(INDEX('Pozisyon Envanteri'!$C$6:$C$105,MATCH($A246,'Pozisyon Envanteri'!$A$6:$A$105,0)),""))</f>
        <v/>
      </c>
      <c r="D246" s="108" t="str">
        <f>IF($A246="","",IFERROR(INDEX('Pozisyon Envanteri'!$D$6:$D$105,MATCH($A246,'Pozisyon Envanteri'!$A$6:$A$105,0)),""))</f>
        <v/>
      </c>
      <c r="E246" s="108" t="str">
        <f>IF($A246="","",IFERROR(INDEX('Pozisyon Envanteri'!$E$6:$E$105,MATCH($A246,'Pozisyon Envanteri'!$A$6:$A$105,0)),""))</f>
        <v/>
      </c>
      <c r="F246" s="108" t="str">
        <f>IF($A246="","",IFERROR(INDEX('Pozisyon Envanteri'!$F$6:$F$105,MATCH($A246,'Pozisyon Envanteri'!$A$6:$A$105,0)),""))</f>
        <v/>
      </c>
      <c r="G246" s="108" t="str">
        <f>IF($A246="","",IFERROR(INDEX('Pozisyon Envanteri'!$L$6:$L$105,MATCH($A246,'Pozisyon Envanteri'!$A$6:$A$105,0)),""))</f>
        <v/>
      </c>
      <c r="H246" s="108" t="str">
        <f>IF($A246="","",IFERROR(INDEX('Pozisyon Envanteri'!$M$6:$M$105,MATCH($A246,'Pozisyon Envanteri'!$A$6:$A$105,0)),""))</f>
        <v/>
      </c>
      <c r="I246" s="108" t="str">
        <f>IF($A246="","",'Görev ve İş Yükü'!B246)</f>
        <v/>
      </c>
      <c r="J246" s="108" t="str">
        <f>IF($A246="","",'Görev ve İş Yükü'!C246)</f>
        <v/>
      </c>
      <c r="K246" s="108" t="str">
        <f>IF($A246="","",'Görev ve İş Yükü'!F246)</f>
        <v/>
      </c>
      <c r="L246" s="102" t="str">
        <f>IF($A246="","",'Görev ve İş Yükü'!I246)</f>
        <v/>
      </c>
      <c r="M246" s="108" t="str">
        <f>IF($A246="","",'Görev ve İş Yükü'!W246)</f>
        <v/>
      </c>
      <c r="N246" s="101" t="str">
        <f>IF($A246="","",'Görev ve İş Yükü'!Z246)</f>
        <v/>
      </c>
      <c r="O246" s="101" t="str">
        <f>IF($A246="","",'Görev ve İş Yükü'!AA246)</f>
        <v/>
      </c>
      <c r="P246" s="102" t="str">
        <f>IF($A246="","",'Görev ve İş Yükü'!AB246)</f>
        <v/>
      </c>
      <c r="Q246" s="103" t="str">
        <f>IF($A246="","",'Görev ve İş Yükü'!AC246)</f>
        <v/>
      </c>
      <c r="R246" s="108" t="str">
        <f>IF($A246="","",'Görev ve İş Yükü'!N246)</f>
        <v/>
      </c>
      <c r="S246" s="108" t="str">
        <f>IF($A246="","",'Görev ve İş Yükü'!R246)</f>
        <v/>
      </c>
      <c r="T246" s="108" t="str">
        <f>IF($A246="","",'Görev ve İş Yükü'!S246)</f>
        <v/>
      </c>
      <c r="U246" s="123" t="str">
        <f>IF($A246="","",IFERROR(INDEX('İş Değerleme &amp; Kademe'!$N$6:$N$105,MATCH($A246,'İş Değerleme &amp; Kademe'!$A$6:$A$105,0)),""))</f>
        <v/>
      </c>
      <c r="V246" s="108" t="str">
        <f>IF($A246="","",IFERROR(INDEX('İş Değerleme &amp; Kademe'!$O$6:$O$105,MATCH($A246,'İş Değerleme &amp; Kademe'!$A$6:$A$105,0)),""))</f>
        <v/>
      </c>
      <c r="W246" s="123" t="str">
        <f>IF($A246="","",IFERROR(INDEX('Yetenek &amp; Kariyer'!$O$6:$O$105,MATCH($A246,'Yetenek &amp; Kariyer'!$A$6:$A$105,0)),""))</f>
        <v/>
      </c>
      <c r="X246" s="108" t="str">
        <f>IF($A246="","",IFERROR(INDEX('Yetenek &amp; Kariyer'!$P$6:$P$105,MATCH($A246,'Yetenek &amp; Kariyer'!$A$6:$A$105,0)),""))</f>
        <v/>
      </c>
      <c r="Y246" s="108" t="str">
        <f>IF($A246="","",IFERROR(INDEX('Pozisyon Envanteri'!$Q$6:$Q$105,MATCH($A246,'Pozisyon Envanteri'!$A$6:$A$105,0)),""))</f>
        <v/>
      </c>
    </row>
    <row r="247" spans="1:25" x14ac:dyDescent="0.25">
      <c r="A247" s="108" t="str">
        <f>IF('Görev ve İş Yükü'!A247="","",'Görev ve İş Yükü'!A247)</f>
        <v/>
      </c>
      <c r="B247" s="108" t="str">
        <f>IF($A247="","",IFERROR(INDEX('Pozisyon Envanteri'!$B$6:$B$105,MATCH($A247,'Pozisyon Envanteri'!$A$6:$A$105,0)),""))</f>
        <v/>
      </c>
      <c r="C247" s="108" t="str">
        <f>IF($A247="","",IFERROR(INDEX('Pozisyon Envanteri'!$C$6:$C$105,MATCH($A247,'Pozisyon Envanteri'!$A$6:$A$105,0)),""))</f>
        <v/>
      </c>
      <c r="D247" s="108" t="str">
        <f>IF($A247="","",IFERROR(INDEX('Pozisyon Envanteri'!$D$6:$D$105,MATCH($A247,'Pozisyon Envanteri'!$A$6:$A$105,0)),""))</f>
        <v/>
      </c>
      <c r="E247" s="108" t="str">
        <f>IF($A247="","",IFERROR(INDEX('Pozisyon Envanteri'!$E$6:$E$105,MATCH($A247,'Pozisyon Envanteri'!$A$6:$A$105,0)),""))</f>
        <v/>
      </c>
      <c r="F247" s="108" t="str">
        <f>IF($A247="","",IFERROR(INDEX('Pozisyon Envanteri'!$F$6:$F$105,MATCH($A247,'Pozisyon Envanteri'!$A$6:$A$105,0)),""))</f>
        <v/>
      </c>
      <c r="G247" s="108" t="str">
        <f>IF($A247="","",IFERROR(INDEX('Pozisyon Envanteri'!$L$6:$L$105,MATCH($A247,'Pozisyon Envanteri'!$A$6:$A$105,0)),""))</f>
        <v/>
      </c>
      <c r="H247" s="108" t="str">
        <f>IF($A247="","",IFERROR(INDEX('Pozisyon Envanteri'!$M$6:$M$105,MATCH($A247,'Pozisyon Envanteri'!$A$6:$A$105,0)),""))</f>
        <v/>
      </c>
      <c r="I247" s="108" t="str">
        <f>IF($A247="","",'Görev ve İş Yükü'!B247)</f>
        <v/>
      </c>
      <c r="J247" s="108" t="str">
        <f>IF($A247="","",'Görev ve İş Yükü'!C247)</f>
        <v/>
      </c>
      <c r="K247" s="108" t="str">
        <f>IF($A247="","",'Görev ve İş Yükü'!F247)</f>
        <v/>
      </c>
      <c r="L247" s="102" t="str">
        <f>IF($A247="","",'Görev ve İş Yükü'!I247)</f>
        <v/>
      </c>
      <c r="M247" s="108" t="str">
        <f>IF($A247="","",'Görev ve İş Yükü'!W247)</f>
        <v/>
      </c>
      <c r="N247" s="101" t="str">
        <f>IF($A247="","",'Görev ve İş Yükü'!Z247)</f>
        <v/>
      </c>
      <c r="O247" s="101" t="str">
        <f>IF($A247="","",'Görev ve İş Yükü'!AA247)</f>
        <v/>
      </c>
      <c r="P247" s="102" t="str">
        <f>IF($A247="","",'Görev ve İş Yükü'!AB247)</f>
        <v/>
      </c>
      <c r="Q247" s="103" t="str">
        <f>IF($A247="","",'Görev ve İş Yükü'!AC247)</f>
        <v/>
      </c>
      <c r="R247" s="108" t="str">
        <f>IF($A247="","",'Görev ve İş Yükü'!N247)</f>
        <v/>
      </c>
      <c r="S247" s="108" t="str">
        <f>IF($A247="","",'Görev ve İş Yükü'!R247)</f>
        <v/>
      </c>
      <c r="T247" s="108" t="str">
        <f>IF($A247="","",'Görev ve İş Yükü'!S247)</f>
        <v/>
      </c>
      <c r="U247" s="123" t="str">
        <f>IF($A247="","",IFERROR(INDEX('İş Değerleme &amp; Kademe'!$N$6:$N$105,MATCH($A247,'İş Değerleme &amp; Kademe'!$A$6:$A$105,0)),""))</f>
        <v/>
      </c>
      <c r="V247" s="108" t="str">
        <f>IF($A247="","",IFERROR(INDEX('İş Değerleme &amp; Kademe'!$O$6:$O$105,MATCH($A247,'İş Değerleme &amp; Kademe'!$A$6:$A$105,0)),""))</f>
        <v/>
      </c>
      <c r="W247" s="123" t="str">
        <f>IF($A247="","",IFERROR(INDEX('Yetenek &amp; Kariyer'!$O$6:$O$105,MATCH($A247,'Yetenek &amp; Kariyer'!$A$6:$A$105,0)),""))</f>
        <v/>
      </c>
      <c r="X247" s="108" t="str">
        <f>IF($A247="","",IFERROR(INDEX('Yetenek &amp; Kariyer'!$P$6:$P$105,MATCH($A247,'Yetenek &amp; Kariyer'!$A$6:$A$105,0)),""))</f>
        <v/>
      </c>
      <c r="Y247" s="108" t="str">
        <f>IF($A247="","",IFERROR(INDEX('Pozisyon Envanteri'!$Q$6:$Q$105,MATCH($A247,'Pozisyon Envanteri'!$A$6:$A$105,0)),""))</f>
        <v/>
      </c>
    </row>
    <row r="248" spans="1:25" x14ac:dyDescent="0.25">
      <c r="A248" s="108" t="str">
        <f>IF('Görev ve İş Yükü'!A248="","",'Görev ve İş Yükü'!A248)</f>
        <v/>
      </c>
      <c r="B248" s="108" t="str">
        <f>IF($A248="","",IFERROR(INDEX('Pozisyon Envanteri'!$B$6:$B$105,MATCH($A248,'Pozisyon Envanteri'!$A$6:$A$105,0)),""))</f>
        <v/>
      </c>
      <c r="C248" s="108" t="str">
        <f>IF($A248="","",IFERROR(INDEX('Pozisyon Envanteri'!$C$6:$C$105,MATCH($A248,'Pozisyon Envanteri'!$A$6:$A$105,0)),""))</f>
        <v/>
      </c>
      <c r="D248" s="108" t="str">
        <f>IF($A248="","",IFERROR(INDEX('Pozisyon Envanteri'!$D$6:$D$105,MATCH($A248,'Pozisyon Envanteri'!$A$6:$A$105,0)),""))</f>
        <v/>
      </c>
      <c r="E248" s="108" t="str">
        <f>IF($A248="","",IFERROR(INDEX('Pozisyon Envanteri'!$E$6:$E$105,MATCH($A248,'Pozisyon Envanteri'!$A$6:$A$105,0)),""))</f>
        <v/>
      </c>
      <c r="F248" s="108" t="str">
        <f>IF($A248="","",IFERROR(INDEX('Pozisyon Envanteri'!$F$6:$F$105,MATCH($A248,'Pozisyon Envanteri'!$A$6:$A$105,0)),""))</f>
        <v/>
      </c>
      <c r="G248" s="108" t="str">
        <f>IF($A248="","",IFERROR(INDEX('Pozisyon Envanteri'!$L$6:$L$105,MATCH($A248,'Pozisyon Envanteri'!$A$6:$A$105,0)),""))</f>
        <v/>
      </c>
      <c r="H248" s="108" t="str">
        <f>IF($A248="","",IFERROR(INDEX('Pozisyon Envanteri'!$M$6:$M$105,MATCH($A248,'Pozisyon Envanteri'!$A$6:$A$105,0)),""))</f>
        <v/>
      </c>
      <c r="I248" s="108" t="str">
        <f>IF($A248="","",'Görev ve İş Yükü'!B248)</f>
        <v/>
      </c>
      <c r="J248" s="108" t="str">
        <f>IF($A248="","",'Görev ve İş Yükü'!C248)</f>
        <v/>
      </c>
      <c r="K248" s="108" t="str">
        <f>IF($A248="","",'Görev ve İş Yükü'!F248)</f>
        <v/>
      </c>
      <c r="L248" s="102" t="str">
        <f>IF($A248="","",'Görev ve İş Yükü'!I248)</f>
        <v/>
      </c>
      <c r="M248" s="108" t="str">
        <f>IF($A248="","",'Görev ve İş Yükü'!W248)</f>
        <v/>
      </c>
      <c r="N248" s="101" t="str">
        <f>IF($A248="","",'Görev ve İş Yükü'!Z248)</f>
        <v/>
      </c>
      <c r="O248" s="101" t="str">
        <f>IF($A248="","",'Görev ve İş Yükü'!AA248)</f>
        <v/>
      </c>
      <c r="P248" s="102" t="str">
        <f>IF($A248="","",'Görev ve İş Yükü'!AB248)</f>
        <v/>
      </c>
      <c r="Q248" s="103" t="str">
        <f>IF($A248="","",'Görev ve İş Yükü'!AC248)</f>
        <v/>
      </c>
      <c r="R248" s="108" t="str">
        <f>IF($A248="","",'Görev ve İş Yükü'!N248)</f>
        <v/>
      </c>
      <c r="S248" s="108" t="str">
        <f>IF($A248="","",'Görev ve İş Yükü'!R248)</f>
        <v/>
      </c>
      <c r="T248" s="108" t="str">
        <f>IF($A248="","",'Görev ve İş Yükü'!S248)</f>
        <v/>
      </c>
      <c r="U248" s="123" t="str">
        <f>IF($A248="","",IFERROR(INDEX('İş Değerleme &amp; Kademe'!$N$6:$N$105,MATCH($A248,'İş Değerleme &amp; Kademe'!$A$6:$A$105,0)),""))</f>
        <v/>
      </c>
      <c r="V248" s="108" t="str">
        <f>IF($A248="","",IFERROR(INDEX('İş Değerleme &amp; Kademe'!$O$6:$O$105,MATCH($A248,'İş Değerleme &amp; Kademe'!$A$6:$A$105,0)),""))</f>
        <v/>
      </c>
      <c r="W248" s="123" t="str">
        <f>IF($A248="","",IFERROR(INDEX('Yetenek &amp; Kariyer'!$O$6:$O$105,MATCH($A248,'Yetenek &amp; Kariyer'!$A$6:$A$105,0)),""))</f>
        <v/>
      </c>
      <c r="X248" s="108" t="str">
        <f>IF($A248="","",IFERROR(INDEX('Yetenek &amp; Kariyer'!$P$6:$P$105,MATCH($A248,'Yetenek &amp; Kariyer'!$A$6:$A$105,0)),""))</f>
        <v/>
      </c>
      <c r="Y248" s="108" t="str">
        <f>IF($A248="","",IFERROR(INDEX('Pozisyon Envanteri'!$Q$6:$Q$105,MATCH($A248,'Pozisyon Envanteri'!$A$6:$A$105,0)),""))</f>
        <v/>
      </c>
    </row>
    <row r="249" spans="1:25" x14ac:dyDescent="0.25">
      <c r="A249" s="108" t="str">
        <f>IF('Görev ve İş Yükü'!A249="","",'Görev ve İş Yükü'!A249)</f>
        <v/>
      </c>
      <c r="B249" s="108" t="str">
        <f>IF($A249="","",IFERROR(INDEX('Pozisyon Envanteri'!$B$6:$B$105,MATCH($A249,'Pozisyon Envanteri'!$A$6:$A$105,0)),""))</f>
        <v/>
      </c>
      <c r="C249" s="108" t="str">
        <f>IF($A249="","",IFERROR(INDEX('Pozisyon Envanteri'!$C$6:$C$105,MATCH($A249,'Pozisyon Envanteri'!$A$6:$A$105,0)),""))</f>
        <v/>
      </c>
      <c r="D249" s="108" t="str">
        <f>IF($A249="","",IFERROR(INDEX('Pozisyon Envanteri'!$D$6:$D$105,MATCH($A249,'Pozisyon Envanteri'!$A$6:$A$105,0)),""))</f>
        <v/>
      </c>
      <c r="E249" s="108" t="str">
        <f>IF($A249="","",IFERROR(INDEX('Pozisyon Envanteri'!$E$6:$E$105,MATCH($A249,'Pozisyon Envanteri'!$A$6:$A$105,0)),""))</f>
        <v/>
      </c>
      <c r="F249" s="108" t="str">
        <f>IF($A249="","",IFERROR(INDEX('Pozisyon Envanteri'!$F$6:$F$105,MATCH($A249,'Pozisyon Envanteri'!$A$6:$A$105,0)),""))</f>
        <v/>
      </c>
      <c r="G249" s="108" t="str">
        <f>IF($A249="","",IFERROR(INDEX('Pozisyon Envanteri'!$L$6:$L$105,MATCH($A249,'Pozisyon Envanteri'!$A$6:$A$105,0)),""))</f>
        <v/>
      </c>
      <c r="H249" s="108" t="str">
        <f>IF($A249="","",IFERROR(INDEX('Pozisyon Envanteri'!$M$6:$M$105,MATCH($A249,'Pozisyon Envanteri'!$A$6:$A$105,0)),""))</f>
        <v/>
      </c>
      <c r="I249" s="108" t="str">
        <f>IF($A249="","",'Görev ve İş Yükü'!B249)</f>
        <v/>
      </c>
      <c r="J249" s="108" t="str">
        <f>IF($A249="","",'Görev ve İş Yükü'!C249)</f>
        <v/>
      </c>
      <c r="K249" s="108" t="str">
        <f>IF($A249="","",'Görev ve İş Yükü'!F249)</f>
        <v/>
      </c>
      <c r="L249" s="102" t="str">
        <f>IF($A249="","",'Görev ve İş Yükü'!I249)</f>
        <v/>
      </c>
      <c r="M249" s="108" t="str">
        <f>IF($A249="","",'Görev ve İş Yükü'!W249)</f>
        <v/>
      </c>
      <c r="N249" s="101" t="str">
        <f>IF($A249="","",'Görev ve İş Yükü'!Z249)</f>
        <v/>
      </c>
      <c r="O249" s="101" t="str">
        <f>IF($A249="","",'Görev ve İş Yükü'!AA249)</f>
        <v/>
      </c>
      <c r="P249" s="102" t="str">
        <f>IF($A249="","",'Görev ve İş Yükü'!AB249)</f>
        <v/>
      </c>
      <c r="Q249" s="103" t="str">
        <f>IF($A249="","",'Görev ve İş Yükü'!AC249)</f>
        <v/>
      </c>
      <c r="R249" s="108" t="str">
        <f>IF($A249="","",'Görev ve İş Yükü'!N249)</f>
        <v/>
      </c>
      <c r="S249" s="108" t="str">
        <f>IF($A249="","",'Görev ve İş Yükü'!R249)</f>
        <v/>
      </c>
      <c r="T249" s="108" t="str">
        <f>IF($A249="","",'Görev ve İş Yükü'!S249)</f>
        <v/>
      </c>
      <c r="U249" s="123" t="str">
        <f>IF($A249="","",IFERROR(INDEX('İş Değerleme &amp; Kademe'!$N$6:$N$105,MATCH($A249,'İş Değerleme &amp; Kademe'!$A$6:$A$105,0)),""))</f>
        <v/>
      </c>
      <c r="V249" s="108" t="str">
        <f>IF($A249="","",IFERROR(INDEX('İş Değerleme &amp; Kademe'!$O$6:$O$105,MATCH($A249,'İş Değerleme &amp; Kademe'!$A$6:$A$105,0)),""))</f>
        <v/>
      </c>
      <c r="W249" s="123" t="str">
        <f>IF($A249="","",IFERROR(INDEX('Yetenek &amp; Kariyer'!$O$6:$O$105,MATCH($A249,'Yetenek &amp; Kariyer'!$A$6:$A$105,0)),""))</f>
        <v/>
      </c>
      <c r="X249" s="108" t="str">
        <f>IF($A249="","",IFERROR(INDEX('Yetenek &amp; Kariyer'!$P$6:$P$105,MATCH($A249,'Yetenek &amp; Kariyer'!$A$6:$A$105,0)),""))</f>
        <v/>
      </c>
      <c r="Y249" s="108" t="str">
        <f>IF($A249="","",IFERROR(INDEX('Pozisyon Envanteri'!$Q$6:$Q$105,MATCH($A249,'Pozisyon Envanteri'!$A$6:$A$105,0)),""))</f>
        <v/>
      </c>
    </row>
    <row r="250" spans="1:25" x14ac:dyDescent="0.25">
      <c r="A250" s="108" t="str">
        <f>IF('Görev ve İş Yükü'!A250="","",'Görev ve İş Yükü'!A250)</f>
        <v/>
      </c>
      <c r="B250" s="108" t="str">
        <f>IF($A250="","",IFERROR(INDEX('Pozisyon Envanteri'!$B$6:$B$105,MATCH($A250,'Pozisyon Envanteri'!$A$6:$A$105,0)),""))</f>
        <v/>
      </c>
      <c r="C250" s="108" t="str">
        <f>IF($A250="","",IFERROR(INDEX('Pozisyon Envanteri'!$C$6:$C$105,MATCH($A250,'Pozisyon Envanteri'!$A$6:$A$105,0)),""))</f>
        <v/>
      </c>
      <c r="D250" s="108" t="str">
        <f>IF($A250="","",IFERROR(INDEX('Pozisyon Envanteri'!$D$6:$D$105,MATCH($A250,'Pozisyon Envanteri'!$A$6:$A$105,0)),""))</f>
        <v/>
      </c>
      <c r="E250" s="108" t="str">
        <f>IF($A250="","",IFERROR(INDEX('Pozisyon Envanteri'!$E$6:$E$105,MATCH($A250,'Pozisyon Envanteri'!$A$6:$A$105,0)),""))</f>
        <v/>
      </c>
      <c r="F250" s="108" t="str">
        <f>IF($A250="","",IFERROR(INDEX('Pozisyon Envanteri'!$F$6:$F$105,MATCH($A250,'Pozisyon Envanteri'!$A$6:$A$105,0)),""))</f>
        <v/>
      </c>
      <c r="G250" s="108" t="str">
        <f>IF($A250="","",IFERROR(INDEX('Pozisyon Envanteri'!$L$6:$L$105,MATCH($A250,'Pozisyon Envanteri'!$A$6:$A$105,0)),""))</f>
        <v/>
      </c>
      <c r="H250" s="108" t="str">
        <f>IF($A250="","",IFERROR(INDEX('Pozisyon Envanteri'!$M$6:$M$105,MATCH($A250,'Pozisyon Envanteri'!$A$6:$A$105,0)),""))</f>
        <v/>
      </c>
      <c r="I250" s="108" t="str">
        <f>IF($A250="","",'Görev ve İş Yükü'!B250)</f>
        <v/>
      </c>
      <c r="J250" s="108" t="str">
        <f>IF($A250="","",'Görev ve İş Yükü'!C250)</f>
        <v/>
      </c>
      <c r="K250" s="108" t="str">
        <f>IF($A250="","",'Görev ve İş Yükü'!F250)</f>
        <v/>
      </c>
      <c r="L250" s="102" t="str">
        <f>IF($A250="","",'Görev ve İş Yükü'!I250)</f>
        <v/>
      </c>
      <c r="M250" s="108" t="str">
        <f>IF($A250="","",'Görev ve İş Yükü'!W250)</f>
        <v/>
      </c>
      <c r="N250" s="101" t="str">
        <f>IF($A250="","",'Görev ve İş Yükü'!Z250)</f>
        <v/>
      </c>
      <c r="O250" s="101" t="str">
        <f>IF($A250="","",'Görev ve İş Yükü'!AA250)</f>
        <v/>
      </c>
      <c r="P250" s="102" t="str">
        <f>IF($A250="","",'Görev ve İş Yükü'!AB250)</f>
        <v/>
      </c>
      <c r="Q250" s="103" t="str">
        <f>IF($A250="","",'Görev ve İş Yükü'!AC250)</f>
        <v/>
      </c>
      <c r="R250" s="108" t="str">
        <f>IF($A250="","",'Görev ve İş Yükü'!N250)</f>
        <v/>
      </c>
      <c r="S250" s="108" t="str">
        <f>IF($A250="","",'Görev ve İş Yükü'!R250)</f>
        <v/>
      </c>
      <c r="T250" s="108" t="str">
        <f>IF($A250="","",'Görev ve İş Yükü'!S250)</f>
        <v/>
      </c>
      <c r="U250" s="123" t="str">
        <f>IF($A250="","",IFERROR(INDEX('İş Değerleme &amp; Kademe'!$N$6:$N$105,MATCH($A250,'İş Değerleme &amp; Kademe'!$A$6:$A$105,0)),""))</f>
        <v/>
      </c>
      <c r="V250" s="108" t="str">
        <f>IF($A250="","",IFERROR(INDEX('İş Değerleme &amp; Kademe'!$O$6:$O$105,MATCH($A250,'İş Değerleme &amp; Kademe'!$A$6:$A$105,0)),""))</f>
        <v/>
      </c>
      <c r="W250" s="123" t="str">
        <f>IF($A250="","",IFERROR(INDEX('Yetenek &amp; Kariyer'!$O$6:$O$105,MATCH($A250,'Yetenek &amp; Kariyer'!$A$6:$A$105,0)),""))</f>
        <v/>
      </c>
      <c r="X250" s="108" t="str">
        <f>IF($A250="","",IFERROR(INDEX('Yetenek &amp; Kariyer'!$P$6:$P$105,MATCH($A250,'Yetenek &amp; Kariyer'!$A$6:$A$105,0)),""))</f>
        <v/>
      </c>
      <c r="Y250" s="108" t="str">
        <f>IF($A250="","",IFERROR(INDEX('Pozisyon Envanteri'!$Q$6:$Q$105,MATCH($A250,'Pozisyon Envanteri'!$A$6:$A$105,0)),""))</f>
        <v/>
      </c>
    </row>
    <row r="251" spans="1:25" x14ac:dyDescent="0.25">
      <c r="A251" s="108" t="str">
        <f>IF('Görev ve İş Yükü'!A251="","",'Görev ve İş Yükü'!A251)</f>
        <v/>
      </c>
      <c r="B251" s="108" t="str">
        <f>IF($A251="","",IFERROR(INDEX('Pozisyon Envanteri'!$B$6:$B$105,MATCH($A251,'Pozisyon Envanteri'!$A$6:$A$105,0)),""))</f>
        <v/>
      </c>
      <c r="C251" s="108" t="str">
        <f>IF($A251="","",IFERROR(INDEX('Pozisyon Envanteri'!$C$6:$C$105,MATCH($A251,'Pozisyon Envanteri'!$A$6:$A$105,0)),""))</f>
        <v/>
      </c>
      <c r="D251" s="108" t="str">
        <f>IF($A251="","",IFERROR(INDEX('Pozisyon Envanteri'!$D$6:$D$105,MATCH($A251,'Pozisyon Envanteri'!$A$6:$A$105,0)),""))</f>
        <v/>
      </c>
      <c r="E251" s="108" t="str">
        <f>IF($A251="","",IFERROR(INDEX('Pozisyon Envanteri'!$E$6:$E$105,MATCH($A251,'Pozisyon Envanteri'!$A$6:$A$105,0)),""))</f>
        <v/>
      </c>
      <c r="F251" s="108" t="str">
        <f>IF($A251="","",IFERROR(INDEX('Pozisyon Envanteri'!$F$6:$F$105,MATCH($A251,'Pozisyon Envanteri'!$A$6:$A$105,0)),""))</f>
        <v/>
      </c>
      <c r="G251" s="108" t="str">
        <f>IF($A251="","",IFERROR(INDEX('Pozisyon Envanteri'!$L$6:$L$105,MATCH($A251,'Pozisyon Envanteri'!$A$6:$A$105,0)),""))</f>
        <v/>
      </c>
      <c r="H251" s="108" t="str">
        <f>IF($A251="","",IFERROR(INDEX('Pozisyon Envanteri'!$M$6:$M$105,MATCH($A251,'Pozisyon Envanteri'!$A$6:$A$105,0)),""))</f>
        <v/>
      </c>
      <c r="I251" s="108" t="str">
        <f>IF($A251="","",'Görev ve İş Yükü'!B251)</f>
        <v/>
      </c>
      <c r="J251" s="108" t="str">
        <f>IF($A251="","",'Görev ve İş Yükü'!C251)</f>
        <v/>
      </c>
      <c r="K251" s="108" t="str">
        <f>IF($A251="","",'Görev ve İş Yükü'!F251)</f>
        <v/>
      </c>
      <c r="L251" s="102" t="str">
        <f>IF($A251="","",'Görev ve İş Yükü'!I251)</f>
        <v/>
      </c>
      <c r="M251" s="108" t="str">
        <f>IF($A251="","",'Görev ve İş Yükü'!W251)</f>
        <v/>
      </c>
      <c r="N251" s="101" t="str">
        <f>IF($A251="","",'Görev ve İş Yükü'!Z251)</f>
        <v/>
      </c>
      <c r="O251" s="101" t="str">
        <f>IF($A251="","",'Görev ve İş Yükü'!AA251)</f>
        <v/>
      </c>
      <c r="P251" s="102" t="str">
        <f>IF($A251="","",'Görev ve İş Yükü'!AB251)</f>
        <v/>
      </c>
      <c r="Q251" s="103" t="str">
        <f>IF($A251="","",'Görev ve İş Yükü'!AC251)</f>
        <v/>
      </c>
      <c r="R251" s="108" t="str">
        <f>IF($A251="","",'Görev ve İş Yükü'!N251)</f>
        <v/>
      </c>
      <c r="S251" s="108" t="str">
        <f>IF($A251="","",'Görev ve İş Yükü'!R251)</f>
        <v/>
      </c>
      <c r="T251" s="108" t="str">
        <f>IF($A251="","",'Görev ve İş Yükü'!S251)</f>
        <v/>
      </c>
      <c r="U251" s="123" t="str">
        <f>IF($A251="","",IFERROR(INDEX('İş Değerleme &amp; Kademe'!$N$6:$N$105,MATCH($A251,'İş Değerleme &amp; Kademe'!$A$6:$A$105,0)),""))</f>
        <v/>
      </c>
      <c r="V251" s="108" t="str">
        <f>IF($A251="","",IFERROR(INDEX('İş Değerleme &amp; Kademe'!$O$6:$O$105,MATCH($A251,'İş Değerleme &amp; Kademe'!$A$6:$A$105,0)),""))</f>
        <v/>
      </c>
      <c r="W251" s="123" t="str">
        <f>IF($A251="","",IFERROR(INDEX('Yetenek &amp; Kariyer'!$O$6:$O$105,MATCH($A251,'Yetenek &amp; Kariyer'!$A$6:$A$105,0)),""))</f>
        <v/>
      </c>
      <c r="X251" s="108" t="str">
        <f>IF($A251="","",IFERROR(INDEX('Yetenek &amp; Kariyer'!$P$6:$P$105,MATCH($A251,'Yetenek &amp; Kariyer'!$A$6:$A$105,0)),""))</f>
        <v/>
      </c>
      <c r="Y251" s="108" t="str">
        <f>IF($A251="","",IFERROR(INDEX('Pozisyon Envanteri'!$Q$6:$Q$105,MATCH($A251,'Pozisyon Envanteri'!$A$6:$A$105,0)),""))</f>
        <v/>
      </c>
    </row>
    <row r="252" spans="1:25" x14ac:dyDescent="0.25">
      <c r="A252" s="108" t="str">
        <f>IF('Görev ve İş Yükü'!A252="","",'Görev ve İş Yükü'!A252)</f>
        <v/>
      </c>
      <c r="B252" s="108" t="str">
        <f>IF($A252="","",IFERROR(INDEX('Pozisyon Envanteri'!$B$6:$B$105,MATCH($A252,'Pozisyon Envanteri'!$A$6:$A$105,0)),""))</f>
        <v/>
      </c>
      <c r="C252" s="108" t="str">
        <f>IF($A252="","",IFERROR(INDEX('Pozisyon Envanteri'!$C$6:$C$105,MATCH($A252,'Pozisyon Envanteri'!$A$6:$A$105,0)),""))</f>
        <v/>
      </c>
      <c r="D252" s="108" t="str">
        <f>IF($A252="","",IFERROR(INDEX('Pozisyon Envanteri'!$D$6:$D$105,MATCH($A252,'Pozisyon Envanteri'!$A$6:$A$105,0)),""))</f>
        <v/>
      </c>
      <c r="E252" s="108" t="str">
        <f>IF($A252="","",IFERROR(INDEX('Pozisyon Envanteri'!$E$6:$E$105,MATCH($A252,'Pozisyon Envanteri'!$A$6:$A$105,0)),""))</f>
        <v/>
      </c>
      <c r="F252" s="108" t="str">
        <f>IF($A252="","",IFERROR(INDEX('Pozisyon Envanteri'!$F$6:$F$105,MATCH($A252,'Pozisyon Envanteri'!$A$6:$A$105,0)),""))</f>
        <v/>
      </c>
      <c r="G252" s="108" t="str">
        <f>IF($A252="","",IFERROR(INDEX('Pozisyon Envanteri'!$L$6:$L$105,MATCH($A252,'Pozisyon Envanteri'!$A$6:$A$105,0)),""))</f>
        <v/>
      </c>
      <c r="H252" s="108" t="str">
        <f>IF($A252="","",IFERROR(INDEX('Pozisyon Envanteri'!$M$6:$M$105,MATCH($A252,'Pozisyon Envanteri'!$A$6:$A$105,0)),""))</f>
        <v/>
      </c>
      <c r="I252" s="108" t="str">
        <f>IF($A252="","",'Görev ve İş Yükü'!B252)</f>
        <v/>
      </c>
      <c r="J252" s="108" t="str">
        <f>IF($A252="","",'Görev ve İş Yükü'!C252)</f>
        <v/>
      </c>
      <c r="K252" s="108" t="str">
        <f>IF($A252="","",'Görev ve İş Yükü'!F252)</f>
        <v/>
      </c>
      <c r="L252" s="102" t="str">
        <f>IF($A252="","",'Görev ve İş Yükü'!I252)</f>
        <v/>
      </c>
      <c r="M252" s="108" t="str">
        <f>IF($A252="","",'Görev ve İş Yükü'!W252)</f>
        <v/>
      </c>
      <c r="N252" s="101" t="str">
        <f>IF($A252="","",'Görev ve İş Yükü'!Z252)</f>
        <v/>
      </c>
      <c r="O252" s="101" t="str">
        <f>IF($A252="","",'Görev ve İş Yükü'!AA252)</f>
        <v/>
      </c>
      <c r="P252" s="102" t="str">
        <f>IF($A252="","",'Görev ve İş Yükü'!AB252)</f>
        <v/>
      </c>
      <c r="Q252" s="103" t="str">
        <f>IF($A252="","",'Görev ve İş Yükü'!AC252)</f>
        <v/>
      </c>
      <c r="R252" s="108" t="str">
        <f>IF($A252="","",'Görev ve İş Yükü'!N252)</f>
        <v/>
      </c>
      <c r="S252" s="108" t="str">
        <f>IF($A252="","",'Görev ve İş Yükü'!R252)</f>
        <v/>
      </c>
      <c r="T252" s="108" t="str">
        <f>IF($A252="","",'Görev ve İş Yükü'!S252)</f>
        <v/>
      </c>
      <c r="U252" s="123" t="str">
        <f>IF($A252="","",IFERROR(INDEX('İş Değerleme &amp; Kademe'!$N$6:$N$105,MATCH($A252,'İş Değerleme &amp; Kademe'!$A$6:$A$105,0)),""))</f>
        <v/>
      </c>
      <c r="V252" s="108" t="str">
        <f>IF($A252="","",IFERROR(INDEX('İş Değerleme &amp; Kademe'!$O$6:$O$105,MATCH($A252,'İş Değerleme &amp; Kademe'!$A$6:$A$105,0)),""))</f>
        <v/>
      </c>
      <c r="W252" s="123" t="str">
        <f>IF($A252="","",IFERROR(INDEX('Yetenek &amp; Kariyer'!$O$6:$O$105,MATCH($A252,'Yetenek &amp; Kariyer'!$A$6:$A$105,0)),""))</f>
        <v/>
      </c>
      <c r="X252" s="108" t="str">
        <f>IF($A252="","",IFERROR(INDEX('Yetenek &amp; Kariyer'!$P$6:$P$105,MATCH($A252,'Yetenek &amp; Kariyer'!$A$6:$A$105,0)),""))</f>
        <v/>
      </c>
      <c r="Y252" s="108" t="str">
        <f>IF($A252="","",IFERROR(INDEX('Pozisyon Envanteri'!$Q$6:$Q$105,MATCH($A252,'Pozisyon Envanteri'!$A$6:$A$105,0)),""))</f>
        <v/>
      </c>
    </row>
    <row r="253" spans="1:25" x14ac:dyDescent="0.25">
      <c r="A253" s="108" t="str">
        <f>IF('Görev ve İş Yükü'!A253="","",'Görev ve İş Yükü'!A253)</f>
        <v/>
      </c>
      <c r="B253" s="108" t="str">
        <f>IF($A253="","",IFERROR(INDEX('Pozisyon Envanteri'!$B$6:$B$105,MATCH($A253,'Pozisyon Envanteri'!$A$6:$A$105,0)),""))</f>
        <v/>
      </c>
      <c r="C253" s="108" t="str">
        <f>IF($A253="","",IFERROR(INDEX('Pozisyon Envanteri'!$C$6:$C$105,MATCH($A253,'Pozisyon Envanteri'!$A$6:$A$105,0)),""))</f>
        <v/>
      </c>
      <c r="D253" s="108" t="str">
        <f>IF($A253="","",IFERROR(INDEX('Pozisyon Envanteri'!$D$6:$D$105,MATCH($A253,'Pozisyon Envanteri'!$A$6:$A$105,0)),""))</f>
        <v/>
      </c>
      <c r="E253" s="108" t="str">
        <f>IF($A253="","",IFERROR(INDEX('Pozisyon Envanteri'!$E$6:$E$105,MATCH($A253,'Pozisyon Envanteri'!$A$6:$A$105,0)),""))</f>
        <v/>
      </c>
      <c r="F253" s="108" t="str">
        <f>IF($A253="","",IFERROR(INDEX('Pozisyon Envanteri'!$F$6:$F$105,MATCH($A253,'Pozisyon Envanteri'!$A$6:$A$105,0)),""))</f>
        <v/>
      </c>
      <c r="G253" s="108" t="str">
        <f>IF($A253="","",IFERROR(INDEX('Pozisyon Envanteri'!$L$6:$L$105,MATCH($A253,'Pozisyon Envanteri'!$A$6:$A$105,0)),""))</f>
        <v/>
      </c>
      <c r="H253" s="108" t="str">
        <f>IF($A253="","",IFERROR(INDEX('Pozisyon Envanteri'!$M$6:$M$105,MATCH($A253,'Pozisyon Envanteri'!$A$6:$A$105,0)),""))</f>
        <v/>
      </c>
      <c r="I253" s="108" t="str">
        <f>IF($A253="","",'Görev ve İş Yükü'!B253)</f>
        <v/>
      </c>
      <c r="J253" s="108" t="str">
        <f>IF($A253="","",'Görev ve İş Yükü'!C253)</f>
        <v/>
      </c>
      <c r="K253" s="108" t="str">
        <f>IF($A253="","",'Görev ve İş Yükü'!F253)</f>
        <v/>
      </c>
      <c r="L253" s="102" t="str">
        <f>IF($A253="","",'Görev ve İş Yükü'!I253)</f>
        <v/>
      </c>
      <c r="M253" s="108" t="str">
        <f>IF($A253="","",'Görev ve İş Yükü'!W253)</f>
        <v/>
      </c>
      <c r="N253" s="101" t="str">
        <f>IF($A253="","",'Görev ve İş Yükü'!Z253)</f>
        <v/>
      </c>
      <c r="O253" s="101" t="str">
        <f>IF($A253="","",'Görev ve İş Yükü'!AA253)</f>
        <v/>
      </c>
      <c r="P253" s="102" t="str">
        <f>IF($A253="","",'Görev ve İş Yükü'!AB253)</f>
        <v/>
      </c>
      <c r="Q253" s="103" t="str">
        <f>IF($A253="","",'Görev ve İş Yükü'!AC253)</f>
        <v/>
      </c>
      <c r="R253" s="108" t="str">
        <f>IF($A253="","",'Görev ve İş Yükü'!N253)</f>
        <v/>
      </c>
      <c r="S253" s="108" t="str">
        <f>IF($A253="","",'Görev ve İş Yükü'!R253)</f>
        <v/>
      </c>
      <c r="T253" s="108" t="str">
        <f>IF($A253="","",'Görev ve İş Yükü'!S253)</f>
        <v/>
      </c>
      <c r="U253" s="123" t="str">
        <f>IF($A253="","",IFERROR(INDEX('İş Değerleme &amp; Kademe'!$N$6:$N$105,MATCH($A253,'İş Değerleme &amp; Kademe'!$A$6:$A$105,0)),""))</f>
        <v/>
      </c>
      <c r="V253" s="108" t="str">
        <f>IF($A253="","",IFERROR(INDEX('İş Değerleme &amp; Kademe'!$O$6:$O$105,MATCH($A253,'İş Değerleme &amp; Kademe'!$A$6:$A$105,0)),""))</f>
        <v/>
      </c>
      <c r="W253" s="123" t="str">
        <f>IF($A253="","",IFERROR(INDEX('Yetenek &amp; Kariyer'!$O$6:$O$105,MATCH($A253,'Yetenek &amp; Kariyer'!$A$6:$A$105,0)),""))</f>
        <v/>
      </c>
      <c r="X253" s="108" t="str">
        <f>IF($A253="","",IFERROR(INDEX('Yetenek &amp; Kariyer'!$P$6:$P$105,MATCH($A253,'Yetenek &amp; Kariyer'!$A$6:$A$105,0)),""))</f>
        <v/>
      </c>
      <c r="Y253" s="108" t="str">
        <f>IF($A253="","",IFERROR(INDEX('Pozisyon Envanteri'!$Q$6:$Q$105,MATCH($A253,'Pozisyon Envanteri'!$A$6:$A$105,0)),""))</f>
        <v/>
      </c>
    </row>
    <row r="254" spans="1:25" x14ac:dyDescent="0.25">
      <c r="A254" s="108" t="str">
        <f>IF('Görev ve İş Yükü'!A254="","",'Görev ve İş Yükü'!A254)</f>
        <v/>
      </c>
      <c r="B254" s="108" t="str">
        <f>IF($A254="","",IFERROR(INDEX('Pozisyon Envanteri'!$B$6:$B$105,MATCH($A254,'Pozisyon Envanteri'!$A$6:$A$105,0)),""))</f>
        <v/>
      </c>
      <c r="C254" s="108" t="str">
        <f>IF($A254="","",IFERROR(INDEX('Pozisyon Envanteri'!$C$6:$C$105,MATCH($A254,'Pozisyon Envanteri'!$A$6:$A$105,0)),""))</f>
        <v/>
      </c>
      <c r="D254" s="108" t="str">
        <f>IF($A254="","",IFERROR(INDEX('Pozisyon Envanteri'!$D$6:$D$105,MATCH($A254,'Pozisyon Envanteri'!$A$6:$A$105,0)),""))</f>
        <v/>
      </c>
      <c r="E254" s="108" t="str">
        <f>IF($A254="","",IFERROR(INDEX('Pozisyon Envanteri'!$E$6:$E$105,MATCH($A254,'Pozisyon Envanteri'!$A$6:$A$105,0)),""))</f>
        <v/>
      </c>
      <c r="F254" s="108" t="str">
        <f>IF($A254="","",IFERROR(INDEX('Pozisyon Envanteri'!$F$6:$F$105,MATCH($A254,'Pozisyon Envanteri'!$A$6:$A$105,0)),""))</f>
        <v/>
      </c>
      <c r="G254" s="108" t="str">
        <f>IF($A254="","",IFERROR(INDEX('Pozisyon Envanteri'!$L$6:$L$105,MATCH($A254,'Pozisyon Envanteri'!$A$6:$A$105,0)),""))</f>
        <v/>
      </c>
      <c r="H254" s="108" t="str">
        <f>IF($A254="","",IFERROR(INDEX('Pozisyon Envanteri'!$M$6:$M$105,MATCH($A254,'Pozisyon Envanteri'!$A$6:$A$105,0)),""))</f>
        <v/>
      </c>
      <c r="I254" s="108" t="str">
        <f>IF($A254="","",'Görev ve İş Yükü'!B254)</f>
        <v/>
      </c>
      <c r="J254" s="108" t="str">
        <f>IF($A254="","",'Görev ve İş Yükü'!C254)</f>
        <v/>
      </c>
      <c r="K254" s="108" t="str">
        <f>IF($A254="","",'Görev ve İş Yükü'!F254)</f>
        <v/>
      </c>
      <c r="L254" s="102" t="str">
        <f>IF($A254="","",'Görev ve İş Yükü'!I254)</f>
        <v/>
      </c>
      <c r="M254" s="108" t="str">
        <f>IF($A254="","",'Görev ve İş Yükü'!W254)</f>
        <v/>
      </c>
      <c r="N254" s="101" t="str">
        <f>IF($A254="","",'Görev ve İş Yükü'!Z254)</f>
        <v/>
      </c>
      <c r="O254" s="101" t="str">
        <f>IF($A254="","",'Görev ve İş Yükü'!AA254)</f>
        <v/>
      </c>
      <c r="P254" s="102" t="str">
        <f>IF($A254="","",'Görev ve İş Yükü'!AB254)</f>
        <v/>
      </c>
      <c r="Q254" s="103" t="str">
        <f>IF($A254="","",'Görev ve İş Yükü'!AC254)</f>
        <v/>
      </c>
      <c r="R254" s="108" t="str">
        <f>IF($A254="","",'Görev ve İş Yükü'!N254)</f>
        <v/>
      </c>
      <c r="S254" s="108" t="str">
        <f>IF($A254="","",'Görev ve İş Yükü'!R254)</f>
        <v/>
      </c>
      <c r="T254" s="108" t="str">
        <f>IF($A254="","",'Görev ve İş Yükü'!S254)</f>
        <v/>
      </c>
      <c r="U254" s="123" t="str">
        <f>IF($A254="","",IFERROR(INDEX('İş Değerleme &amp; Kademe'!$N$6:$N$105,MATCH($A254,'İş Değerleme &amp; Kademe'!$A$6:$A$105,0)),""))</f>
        <v/>
      </c>
      <c r="V254" s="108" t="str">
        <f>IF($A254="","",IFERROR(INDEX('İş Değerleme &amp; Kademe'!$O$6:$O$105,MATCH($A254,'İş Değerleme &amp; Kademe'!$A$6:$A$105,0)),""))</f>
        <v/>
      </c>
      <c r="W254" s="123" t="str">
        <f>IF($A254="","",IFERROR(INDEX('Yetenek &amp; Kariyer'!$O$6:$O$105,MATCH($A254,'Yetenek &amp; Kariyer'!$A$6:$A$105,0)),""))</f>
        <v/>
      </c>
      <c r="X254" s="108" t="str">
        <f>IF($A254="","",IFERROR(INDEX('Yetenek &amp; Kariyer'!$P$6:$P$105,MATCH($A254,'Yetenek &amp; Kariyer'!$A$6:$A$105,0)),""))</f>
        <v/>
      </c>
      <c r="Y254" s="108" t="str">
        <f>IF($A254="","",IFERROR(INDEX('Pozisyon Envanteri'!$Q$6:$Q$105,MATCH($A254,'Pozisyon Envanteri'!$A$6:$A$105,0)),""))</f>
        <v/>
      </c>
    </row>
    <row r="255" spans="1:25" x14ac:dyDescent="0.25">
      <c r="A255" s="108" t="str">
        <f>IF('Görev ve İş Yükü'!A255="","",'Görev ve İş Yükü'!A255)</f>
        <v/>
      </c>
      <c r="B255" s="108" t="str">
        <f>IF($A255="","",IFERROR(INDEX('Pozisyon Envanteri'!$B$6:$B$105,MATCH($A255,'Pozisyon Envanteri'!$A$6:$A$105,0)),""))</f>
        <v/>
      </c>
      <c r="C255" s="108" t="str">
        <f>IF($A255="","",IFERROR(INDEX('Pozisyon Envanteri'!$C$6:$C$105,MATCH($A255,'Pozisyon Envanteri'!$A$6:$A$105,0)),""))</f>
        <v/>
      </c>
      <c r="D255" s="108" t="str">
        <f>IF($A255="","",IFERROR(INDEX('Pozisyon Envanteri'!$D$6:$D$105,MATCH($A255,'Pozisyon Envanteri'!$A$6:$A$105,0)),""))</f>
        <v/>
      </c>
      <c r="E255" s="108" t="str">
        <f>IF($A255="","",IFERROR(INDEX('Pozisyon Envanteri'!$E$6:$E$105,MATCH($A255,'Pozisyon Envanteri'!$A$6:$A$105,0)),""))</f>
        <v/>
      </c>
      <c r="F255" s="108" t="str">
        <f>IF($A255="","",IFERROR(INDEX('Pozisyon Envanteri'!$F$6:$F$105,MATCH($A255,'Pozisyon Envanteri'!$A$6:$A$105,0)),""))</f>
        <v/>
      </c>
      <c r="G255" s="108" t="str">
        <f>IF($A255="","",IFERROR(INDEX('Pozisyon Envanteri'!$L$6:$L$105,MATCH($A255,'Pozisyon Envanteri'!$A$6:$A$105,0)),""))</f>
        <v/>
      </c>
      <c r="H255" s="108" t="str">
        <f>IF($A255="","",IFERROR(INDEX('Pozisyon Envanteri'!$M$6:$M$105,MATCH($A255,'Pozisyon Envanteri'!$A$6:$A$105,0)),""))</f>
        <v/>
      </c>
      <c r="I255" s="108" t="str">
        <f>IF($A255="","",'Görev ve İş Yükü'!B255)</f>
        <v/>
      </c>
      <c r="J255" s="108" t="str">
        <f>IF($A255="","",'Görev ve İş Yükü'!C255)</f>
        <v/>
      </c>
      <c r="K255" s="108" t="str">
        <f>IF($A255="","",'Görev ve İş Yükü'!F255)</f>
        <v/>
      </c>
      <c r="L255" s="102" t="str">
        <f>IF($A255="","",'Görev ve İş Yükü'!I255)</f>
        <v/>
      </c>
      <c r="M255" s="108" t="str">
        <f>IF($A255="","",'Görev ve İş Yükü'!W255)</f>
        <v/>
      </c>
      <c r="N255" s="101" t="str">
        <f>IF($A255="","",'Görev ve İş Yükü'!Z255)</f>
        <v/>
      </c>
      <c r="O255" s="101" t="str">
        <f>IF($A255="","",'Görev ve İş Yükü'!AA255)</f>
        <v/>
      </c>
      <c r="P255" s="102" t="str">
        <f>IF($A255="","",'Görev ve İş Yükü'!AB255)</f>
        <v/>
      </c>
      <c r="Q255" s="103" t="str">
        <f>IF($A255="","",'Görev ve İş Yükü'!AC255)</f>
        <v/>
      </c>
      <c r="R255" s="108" t="str">
        <f>IF($A255="","",'Görev ve İş Yükü'!N255)</f>
        <v/>
      </c>
      <c r="S255" s="108" t="str">
        <f>IF($A255="","",'Görev ve İş Yükü'!R255)</f>
        <v/>
      </c>
      <c r="T255" s="108" t="str">
        <f>IF($A255="","",'Görev ve İş Yükü'!S255)</f>
        <v/>
      </c>
      <c r="U255" s="123" t="str">
        <f>IF($A255="","",IFERROR(INDEX('İş Değerleme &amp; Kademe'!$N$6:$N$105,MATCH($A255,'İş Değerleme &amp; Kademe'!$A$6:$A$105,0)),""))</f>
        <v/>
      </c>
      <c r="V255" s="108" t="str">
        <f>IF($A255="","",IFERROR(INDEX('İş Değerleme &amp; Kademe'!$O$6:$O$105,MATCH($A255,'İş Değerleme &amp; Kademe'!$A$6:$A$105,0)),""))</f>
        <v/>
      </c>
      <c r="W255" s="123" t="str">
        <f>IF($A255="","",IFERROR(INDEX('Yetenek &amp; Kariyer'!$O$6:$O$105,MATCH($A255,'Yetenek &amp; Kariyer'!$A$6:$A$105,0)),""))</f>
        <v/>
      </c>
      <c r="X255" s="108" t="str">
        <f>IF($A255="","",IFERROR(INDEX('Yetenek &amp; Kariyer'!$P$6:$P$105,MATCH($A255,'Yetenek &amp; Kariyer'!$A$6:$A$105,0)),""))</f>
        <v/>
      </c>
      <c r="Y255" s="108" t="str">
        <f>IF($A255="","",IFERROR(INDEX('Pozisyon Envanteri'!$Q$6:$Q$105,MATCH($A255,'Pozisyon Envanteri'!$A$6:$A$105,0)),""))</f>
        <v/>
      </c>
    </row>
    <row r="256" spans="1:25" x14ac:dyDescent="0.25">
      <c r="A256" s="108" t="str">
        <f>IF('Görev ve İş Yükü'!A256="","",'Görev ve İş Yükü'!A256)</f>
        <v/>
      </c>
      <c r="B256" s="108" t="str">
        <f>IF($A256="","",IFERROR(INDEX('Pozisyon Envanteri'!$B$6:$B$105,MATCH($A256,'Pozisyon Envanteri'!$A$6:$A$105,0)),""))</f>
        <v/>
      </c>
      <c r="C256" s="108" t="str">
        <f>IF($A256="","",IFERROR(INDEX('Pozisyon Envanteri'!$C$6:$C$105,MATCH($A256,'Pozisyon Envanteri'!$A$6:$A$105,0)),""))</f>
        <v/>
      </c>
      <c r="D256" s="108" t="str">
        <f>IF($A256="","",IFERROR(INDEX('Pozisyon Envanteri'!$D$6:$D$105,MATCH($A256,'Pozisyon Envanteri'!$A$6:$A$105,0)),""))</f>
        <v/>
      </c>
      <c r="E256" s="108" t="str">
        <f>IF($A256="","",IFERROR(INDEX('Pozisyon Envanteri'!$E$6:$E$105,MATCH($A256,'Pozisyon Envanteri'!$A$6:$A$105,0)),""))</f>
        <v/>
      </c>
      <c r="F256" s="108" t="str">
        <f>IF($A256="","",IFERROR(INDEX('Pozisyon Envanteri'!$F$6:$F$105,MATCH($A256,'Pozisyon Envanteri'!$A$6:$A$105,0)),""))</f>
        <v/>
      </c>
      <c r="G256" s="108" t="str">
        <f>IF($A256="","",IFERROR(INDEX('Pozisyon Envanteri'!$L$6:$L$105,MATCH($A256,'Pozisyon Envanteri'!$A$6:$A$105,0)),""))</f>
        <v/>
      </c>
      <c r="H256" s="108" t="str">
        <f>IF($A256="","",IFERROR(INDEX('Pozisyon Envanteri'!$M$6:$M$105,MATCH($A256,'Pozisyon Envanteri'!$A$6:$A$105,0)),""))</f>
        <v/>
      </c>
      <c r="I256" s="108" t="str">
        <f>IF($A256="","",'Görev ve İş Yükü'!B256)</f>
        <v/>
      </c>
      <c r="J256" s="108" t="str">
        <f>IF($A256="","",'Görev ve İş Yükü'!C256)</f>
        <v/>
      </c>
      <c r="K256" s="108" t="str">
        <f>IF($A256="","",'Görev ve İş Yükü'!F256)</f>
        <v/>
      </c>
      <c r="L256" s="102" t="str">
        <f>IF($A256="","",'Görev ve İş Yükü'!I256)</f>
        <v/>
      </c>
      <c r="M256" s="108" t="str">
        <f>IF($A256="","",'Görev ve İş Yükü'!W256)</f>
        <v/>
      </c>
      <c r="N256" s="101" t="str">
        <f>IF($A256="","",'Görev ve İş Yükü'!Z256)</f>
        <v/>
      </c>
      <c r="O256" s="101" t="str">
        <f>IF($A256="","",'Görev ve İş Yükü'!AA256)</f>
        <v/>
      </c>
      <c r="P256" s="102" t="str">
        <f>IF($A256="","",'Görev ve İş Yükü'!AB256)</f>
        <v/>
      </c>
      <c r="Q256" s="103" t="str">
        <f>IF($A256="","",'Görev ve İş Yükü'!AC256)</f>
        <v/>
      </c>
      <c r="R256" s="108" t="str">
        <f>IF($A256="","",'Görev ve İş Yükü'!N256)</f>
        <v/>
      </c>
      <c r="S256" s="108" t="str">
        <f>IF($A256="","",'Görev ve İş Yükü'!R256)</f>
        <v/>
      </c>
      <c r="T256" s="108" t="str">
        <f>IF($A256="","",'Görev ve İş Yükü'!S256)</f>
        <v/>
      </c>
      <c r="U256" s="123" t="str">
        <f>IF($A256="","",IFERROR(INDEX('İş Değerleme &amp; Kademe'!$N$6:$N$105,MATCH($A256,'İş Değerleme &amp; Kademe'!$A$6:$A$105,0)),""))</f>
        <v/>
      </c>
      <c r="V256" s="108" t="str">
        <f>IF($A256="","",IFERROR(INDEX('İş Değerleme &amp; Kademe'!$O$6:$O$105,MATCH($A256,'İş Değerleme &amp; Kademe'!$A$6:$A$105,0)),""))</f>
        <v/>
      </c>
      <c r="W256" s="123" t="str">
        <f>IF($A256="","",IFERROR(INDEX('Yetenek &amp; Kariyer'!$O$6:$O$105,MATCH($A256,'Yetenek &amp; Kariyer'!$A$6:$A$105,0)),""))</f>
        <v/>
      </c>
      <c r="X256" s="108" t="str">
        <f>IF($A256="","",IFERROR(INDEX('Yetenek &amp; Kariyer'!$P$6:$P$105,MATCH($A256,'Yetenek &amp; Kariyer'!$A$6:$A$105,0)),""))</f>
        <v/>
      </c>
      <c r="Y256" s="108" t="str">
        <f>IF($A256="","",IFERROR(INDEX('Pozisyon Envanteri'!$Q$6:$Q$105,MATCH($A256,'Pozisyon Envanteri'!$A$6:$A$105,0)),""))</f>
        <v/>
      </c>
    </row>
    <row r="257" spans="1:25" x14ac:dyDescent="0.25">
      <c r="A257" s="108" t="str">
        <f>IF('Görev ve İş Yükü'!A257="","",'Görev ve İş Yükü'!A257)</f>
        <v/>
      </c>
      <c r="B257" s="108" t="str">
        <f>IF($A257="","",IFERROR(INDEX('Pozisyon Envanteri'!$B$6:$B$105,MATCH($A257,'Pozisyon Envanteri'!$A$6:$A$105,0)),""))</f>
        <v/>
      </c>
      <c r="C257" s="108" t="str">
        <f>IF($A257="","",IFERROR(INDEX('Pozisyon Envanteri'!$C$6:$C$105,MATCH($A257,'Pozisyon Envanteri'!$A$6:$A$105,0)),""))</f>
        <v/>
      </c>
      <c r="D257" s="108" t="str">
        <f>IF($A257="","",IFERROR(INDEX('Pozisyon Envanteri'!$D$6:$D$105,MATCH($A257,'Pozisyon Envanteri'!$A$6:$A$105,0)),""))</f>
        <v/>
      </c>
      <c r="E257" s="108" t="str">
        <f>IF($A257="","",IFERROR(INDEX('Pozisyon Envanteri'!$E$6:$E$105,MATCH($A257,'Pozisyon Envanteri'!$A$6:$A$105,0)),""))</f>
        <v/>
      </c>
      <c r="F257" s="108" t="str">
        <f>IF($A257="","",IFERROR(INDEX('Pozisyon Envanteri'!$F$6:$F$105,MATCH($A257,'Pozisyon Envanteri'!$A$6:$A$105,0)),""))</f>
        <v/>
      </c>
      <c r="G257" s="108" t="str">
        <f>IF($A257="","",IFERROR(INDEX('Pozisyon Envanteri'!$L$6:$L$105,MATCH($A257,'Pozisyon Envanteri'!$A$6:$A$105,0)),""))</f>
        <v/>
      </c>
      <c r="H257" s="108" t="str">
        <f>IF($A257="","",IFERROR(INDEX('Pozisyon Envanteri'!$M$6:$M$105,MATCH($A257,'Pozisyon Envanteri'!$A$6:$A$105,0)),""))</f>
        <v/>
      </c>
      <c r="I257" s="108" t="str">
        <f>IF($A257="","",'Görev ve İş Yükü'!B257)</f>
        <v/>
      </c>
      <c r="J257" s="108" t="str">
        <f>IF($A257="","",'Görev ve İş Yükü'!C257)</f>
        <v/>
      </c>
      <c r="K257" s="108" t="str">
        <f>IF($A257="","",'Görev ve İş Yükü'!F257)</f>
        <v/>
      </c>
      <c r="L257" s="102" t="str">
        <f>IF($A257="","",'Görev ve İş Yükü'!I257)</f>
        <v/>
      </c>
      <c r="M257" s="108" t="str">
        <f>IF($A257="","",'Görev ve İş Yükü'!W257)</f>
        <v/>
      </c>
      <c r="N257" s="101" t="str">
        <f>IF($A257="","",'Görev ve İş Yükü'!Z257)</f>
        <v/>
      </c>
      <c r="O257" s="101" t="str">
        <f>IF($A257="","",'Görev ve İş Yükü'!AA257)</f>
        <v/>
      </c>
      <c r="P257" s="102" t="str">
        <f>IF($A257="","",'Görev ve İş Yükü'!AB257)</f>
        <v/>
      </c>
      <c r="Q257" s="103" t="str">
        <f>IF($A257="","",'Görev ve İş Yükü'!AC257)</f>
        <v/>
      </c>
      <c r="R257" s="108" t="str">
        <f>IF($A257="","",'Görev ve İş Yükü'!N257)</f>
        <v/>
      </c>
      <c r="S257" s="108" t="str">
        <f>IF($A257="","",'Görev ve İş Yükü'!R257)</f>
        <v/>
      </c>
      <c r="T257" s="108" t="str">
        <f>IF($A257="","",'Görev ve İş Yükü'!S257)</f>
        <v/>
      </c>
      <c r="U257" s="123" t="str">
        <f>IF($A257="","",IFERROR(INDEX('İş Değerleme &amp; Kademe'!$N$6:$N$105,MATCH($A257,'İş Değerleme &amp; Kademe'!$A$6:$A$105,0)),""))</f>
        <v/>
      </c>
      <c r="V257" s="108" t="str">
        <f>IF($A257="","",IFERROR(INDEX('İş Değerleme &amp; Kademe'!$O$6:$O$105,MATCH($A257,'İş Değerleme &amp; Kademe'!$A$6:$A$105,0)),""))</f>
        <v/>
      </c>
      <c r="W257" s="123" t="str">
        <f>IF($A257="","",IFERROR(INDEX('Yetenek &amp; Kariyer'!$O$6:$O$105,MATCH($A257,'Yetenek &amp; Kariyer'!$A$6:$A$105,0)),""))</f>
        <v/>
      </c>
      <c r="X257" s="108" t="str">
        <f>IF($A257="","",IFERROR(INDEX('Yetenek &amp; Kariyer'!$P$6:$P$105,MATCH($A257,'Yetenek &amp; Kariyer'!$A$6:$A$105,0)),""))</f>
        <v/>
      </c>
      <c r="Y257" s="108" t="str">
        <f>IF($A257="","",IFERROR(INDEX('Pozisyon Envanteri'!$Q$6:$Q$105,MATCH($A257,'Pozisyon Envanteri'!$A$6:$A$105,0)),""))</f>
        <v/>
      </c>
    </row>
    <row r="258" spans="1:25" x14ac:dyDescent="0.25">
      <c r="A258" s="108" t="str">
        <f>IF('Görev ve İş Yükü'!A258="","",'Görev ve İş Yükü'!A258)</f>
        <v/>
      </c>
      <c r="B258" s="108" t="str">
        <f>IF($A258="","",IFERROR(INDEX('Pozisyon Envanteri'!$B$6:$B$105,MATCH($A258,'Pozisyon Envanteri'!$A$6:$A$105,0)),""))</f>
        <v/>
      </c>
      <c r="C258" s="108" t="str">
        <f>IF($A258="","",IFERROR(INDEX('Pozisyon Envanteri'!$C$6:$C$105,MATCH($A258,'Pozisyon Envanteri'!$A$6:$A$105,0)),""))</f>
        <v/>
      </c>
      <c r="D258" s="108" t="str">
        <f>IF($A258="","",IFERROR(INDEX('Pozisyon Envanteri'!$D$6:$D$105,MATCH($A258,'Pozisyon Envanteri'!$A$6:$A$105,0)),""))</f>
        <v/>
      </c>
      <c r="E258" s="108" t="str">
        <f>IF($A258="","",IFERROR(INDEX('Pozisyon Envanteri'!$E$6:$E$105,MATCH($A258,'Pozisyon Envanteri'!$A$6:$A$105,0)),""))</f>
        <v/>
      </c>
      <c r="F258" s="108" t="str">
        <f>IF($A258="","",IFERROR(INDEX('Pozisyon Envanteri'!$F$6:$F$105,MATCH($A258,'Pozisyon Envanteri'!$A$6:$A$105,0)),""))</f>
        <v/>
      </c>
      <c r="G258" s="108" t="str">
        <f>IF($A258="","",IFERROR(INDEX('Pozisyon Envanteri'!$L$6:$L$105,MATCH($A258,'Pozisyon Envanteri'!$A$6:$A$105,0)),""))</f>
        <v/>
      </c>
      <c r="H258" s="108" t="str">
        <f>IF($A258="","",IFERROR(INDEX('Pozisyon Envanteri'!$M$6:$M$105,MATCH($A258,'Pozisyon Envanteri'!$A$6:$A$105,0)),""))</f>
        <v/>
      </c>
      <c r="I258" s="108" t="str">
        <f>IF($A258="","",'Görev ve İş Yükü'!B258)</f>
        <v/>
      </c>
      <c r="J258" s="108" t="str">
        <f>IF($A258="","",'Görev ve İş Yükü'!C258)</f>
        <v/>
      </c>
      <c r="K258" s="108" t="str">
        <f>IF($A258="","",'Görev ve İş Yükü'!F258)</f>
        <v/>
      </c>
      <c r="L258" s="102" t="str">
        <f>IF($A258="","",'Görev ve İş Yükü'!I258)</f>
        <v/>
      </c>
      <c r="M258" s="108" t="str">
        <f>IF($A258="","",'Görev ve İş Yükü'!W258)</f>
        <v/>
      </c>
      <c r="N258" s="101" t="str">
        <f>IF($A258="","",'Görev ve İş Yükü'!Z258)</f>
        <v/>
      </c>
      <c r="O258" s="101" t="str">
        <f>IF($A258="","",'Görev ve İş Yükü'!AA258)</f>
        <v/>
      </c>
      <c r="P258" s="102" t="str">
        <f>IF($A258="","",'Görev ve İş Yükü'!AB258)</f>
        <v/>
      </c>
      <c r="Q258" s="103" t="str">
        <f>IF($A258="","",'Görev ve İş Yükü'!AC258)</f>
        <v/>
      </c>
      <c r="R258" s="108" t="str">
        <f>IF($A258="","",'Görev ve İş Yükü'!N258)</f>
        <v/>
      </c>
      <c r="S258" s="108" t="str">
        <f>IF($A258="","",'Görev ve İş Yükü'!R258)</f>
        <v/>
      </c>
      <c r="T258" s="108" t="str">
        <f>IF($A258="","",'Görev ve İş Yükü'!S258)</f>
        <v/>
      </c>
      <c r="U258" s="123" t="str">
        <f>IF($A258="","",IFERROR(INDEX('İş Değerleme &amp; Kademe'!$N$6:$N$105,MATCH($A258,'İş Değerleme &amp; Kademe'!$A$6:$A$105,0)),""))</f>
        <v/>
      </c>
      <c r="V258" s="108" t="str">
        <f>IF($A258="","",IFERROR(INDEX('İş Değerleme &amp; Kademe'!$O$6:$O$105,MATCH($A258,'İş Değerleme &amp; Kademe'!$A$6:$A$105,0)),""))</f>
        <v/>
      </c>
      <c r="W258" s="123" t="str">
        <f>IF($A258="","",IFERROR(INDEX('Yetenek &amp; Kariyer'!$O$6:$O$105,MATCH($A258,'Yetenek &amp; Kariyer'!$A$6:$A$105,0)),""))</f>
        <v/>
      </c>
      <c r="X258" s="108" t="str">
        <f>IF($A258="","",IFERROR(INDEX('Yetenek &amp; Kariyer'!$P$6:$P$105,MATCH($A258,'Yetenek &amp; Kariyer'!$A$6:$A$105,0)),""))</f>
        <v/>
      </c>
      <c r="Y258" s="108" t="str">
        <f>IF($A258="","",IFERROR(INDEX('Pozisyon Envanteri'!$Q$6:$Q$105,MATCH($A258,'Pozisyon Envanteri'!$A$6:$A$105,0)),""))</f>
        <v/>
      </c>
    </row>
    <row r="259" spans="1:25" x14ac:dyDescent="0.25">
      <c r="A259" s="108" t="str">
        <f>IF('Görev ve İş Yükü'!A259="","",'Görev ve İş Yükü'!A259)</f>
        <v/>
      </c>
      <c r="B259" s="108" t="str">
        <f>IF($A259="","",IFERROR(INDEX('Pozisyon Envanteri'!$B$6:$B$105,MATCH($A259,'Pozisyon Envanteri'!$A$6:$A$105,0)),""))</f>
        <v/>
      </c>
      <c r="C259" s="108" t="str">
        <f>IF($A259="","",IFERROR(INDEX('Pozisyon Envanteri'!$C$6:$C$105,MATCH($A259,'Pozisyon Envanteri'!$A$6:$A$105,0)),""))</f>
        <v/>
      </c>
      <c r="D259" s="108" t="str">
        <f>IF($A259="","",IFERROR(INDEX('Pozisyon Envanteri'!$D$6:$D$105,MATCH($A259,'Pozisyon Envanteri'!$A$6:$A$105,0)),""))</f>
        <v/>
      </c>
      <c r="E259" s="108" t="str">
        <f>IF($A259="","",IFERROR(INDEX('Pozisyon Envanteri'!$E$6:$E$105,MATCH($A259,'Pozisyon Envanteri'!$A$6:$A$105,0)),""))</f>
        <v/>
      </c>
      <c r="F259" s="108" t="str">
        <f>IF($A259="","",IFERROR(INDEX('Pozisyon Envanteri'!$F$6:$F$105,MATCH($A259,'Pozisyon Envanteri'!$A$6:$A$105,0)),""))</f>
        <v/>
      </c>
      <c r="G259" s="108" t="str">
        <f>IF($A259="","",IFERROR(INDEX('Pozisyon Envanteri'!$L$6:$L$105,MATCH($A259,'Pozisyon Envanteri'!$A$6:$A$105,0)),""))</f>
        <v/>
      </c>
      <c r="H259" s="108" t="str">
        <f>IF($A259="","",IFERROR(INDEX('Pozisyon Envanteri'!$M$6:$M$105,MATCH($A259,'Pozisyon Envanteri'!$A$6:$A$105,0)),""))</f>
        <v/>
      </c>
      <c r="I259" s="108" t="str">
        <f>IF($A259="","",'Görev ve İş Yükü'!B259)</f>
        <v/>
      </c>
      <c r="J259" s="108" t="str">
        <f>IF($A259="","",'Görev ve İş Yükü'!C259)</f>
        <v/>
      </c>
      <c r="K259" s="108" t="str">
        <f>IF($A259="","",'Görev ve İş Yükü'!F259)</f>
        <v/>
      </c>
      <c r="L259" s="102" t="str">
        <f>IF($A259="","",'Görev ve İş Yükü'!I259)</f>
        <v/>
      </c>
      <c r="M259" s="108" t="str">
        <f>IF($A259="","",'Görev ve İş Yükü'!W259)</f>
        <v/>
      </c>
      <c r="N259" s="101" t="str">
        <f>IF($A259="","",'Görev ve İş Yükü'!Z259)</f>
        <v/>
      </c>
      <c r="O259" s="101" t="str">
        <f>IF($A259="","",'Görev ve İş Yükü'!AA259)</f>
        <v/>
      </c>
      <c r="P259" s="102" t="str">
        <f>IF($A259="","",'Görev ve İş Yükü'!AB259)</f>
        <v/>
      </c>
      <c r="Q259" s="103" t="str">
        <f>IF($A259="","",'Görev ve İş Yükü'!AC259)</f>
        <v/>
      </c>
      <c r="R259" s="108" t="str">
        <f>IF($A259="","",'Görev ve İş Yükü'!N259)</f>
        <v/>
      </c>
      <c r="S259" s="108" t="str">
        <f>IF($A259="","",'Görev ve İş Yükü'!R259)</f>
        <v/>
      </c>
      <c r="T259" s="108" t="str">
        <f>IF($A259="","",'Görev ve İş Yükü'!S259)</f>
        <v/>
      </c>
      <c r="U259" s="123" t="str">
        <f>IF($A259="","",IFERROR(INDEX('İş Değerleme &amp; Kademe'!$N$6:$N$105,MATCH($A259,'İş Değerleme &amp; Kademe'!$A$6:$A$105,0)),""))</f>
        <v/>
      </c>
      <c r="V259" s="108" t="str">
        <f>IF($A259="","",IFERROR(INDEX('İş Değerleme &amp; Kademe'!$O$6:$O$105,MATCH($A259,'İş Değerleme &amp; Kademe'!$A$6:$A$105,0)),""))</f>
        <v/>
      </c>
      <c r="W259" s="123" t="str">
        <f>IF($A259="","",IFERROR(INDEX('Yetenek &amp; Kariyer'!$O$6:$O$105,MATCH($A259,'Yetenek &amp; Kariyer'!$A$6:$A$105,0)),""))</f>
        <v/>
      </c>
      <c r="X259" s="108" t="str">
        <f>IF($A259="","",IFERROR(INDEX('Yetenek &amp; Kariyer'!$P$6:$P$105,MATCH($A259,'Yetenek &amp; Kariyer'!$A$6:$A$105,0)),""))</f>
        <v/>
      </c>
      <c r="Y259" s="108" t="str">
        <f>IF($A259="","",IFERROR(INDEX('Pozisyon Envanteri'!$Q$6:$Q$105,MATCH($A259,'Pozisyon Envanteri'!$A$6:$A$105,0)),""))</f>
        <v/>
      </c>
    </row>
    <row r="260" spans="1:25" x14ac:dyDescent="0.25">
      <c r="A260" s="108" t="str">
        <f>IF('Görev ve İş Yükü'!A260="","",'Görev ve İş Yükü'!A260)</f>
        <v/>
      </c>
      <c r="B260" s="108" t="str">
        <f>IF($A260="","",IFERROR(INDEX('Pozisyon Envanteri'!$B$6:$B$105,MATCH($A260,'Pozisyon Envanteri'!$A$6:$A$105,0)),""))</f>
        <v/>
      </c>
      <c r="C260" s="108" t="str">
        <f>IF($A260="","",IFERROR(INDEX('Pozisyon Envanteri'!$C$6:$C$105,MATCH($A260,'Pozisyon Envanteri'!$A$6:$A$105,0)),""))</f>
        <v/>
      </c>
      <c r="D260" s="108" t="str">
        <f>IF($A260="","",IFERROR(INDEX('Pozisyon Envanteri'!$D$6:$D$105,MATCH($A260,'Pozisyon Envanteri'!$A$6:$A$105,0)),""))</f>
        <v/>
      </c>
      <c r="E260" s="108" t="str">
        <f>IF($A260="","",IFERROR(INDEX('Pozisyon Envanteri'!$E$6:$E$105,MATCH($A260,'Pozisyon Envanteri'!$A$6:$A$105,0)),""))</f>
        <v/>
      </c>
      <c r="F260" s="108" t="str">
        <f>IF($A260="","",IFERROR(INDEX('Pozisyon Envanteri'!$F$6:$F$105,MATCH($A260,'Pozisyon Envanteri'!$A$6:$A$105,0)),""))</f>
        <v/>
      </c>
      <c r="G260" s="108" t="str">
        <f>IF($A260="","",IFERROR(INDEX('Pozisyon Envanteri'!$L$6:$L$105,MATCH($A260,'Pozisyon Envanteri'!$A$6:$A$105,0)),""))</f>
        <v/>
      </c>
      <c r="H260" s="108" t="str">
        <f>IF($A260="","",IFERROR(INDEX('Pozisyon Envanteri'!$M$6:$M$105,MATCH($A260,'Pozisyon Envanteri'!$A$6:$A$105,0)),""))</f>
        <v/>
      </c>
      <c r="I260" s="108" t="str">
        <f>IF($A260="","",'Görev ve İş Yükü'!B260)</f>
        <v/>
      </c>
      <c r="J260" s="108" t="str">
        <f>IF($A260="","",'Görev ve İş Yükü'!C260)</f>
        <v/>
      </c>
      <c r="K260" s="108" t="str">
        <f>IF($A260="","",'Görev ve İş Yükü'!F260)</f>
        <v/>
      </c>
      <c r="L260" s="102" t="str">
        <f>IF($A260="","",'Görev ve İş Yükü'!I260)</f>
        <v/>
      </c>
      <c r="M260" s="108" t="str">
        <f>IF($A260="","",'Görev ve İş Yükü'!W260)</f>
        <v/>
      </c>
      <c r="N260" s="101" t="str">
        <f>IF($A260="","",'Görev ve İş Yükü'!Z260)</f>
        <v/>
      </c>
      <c r="O260" s="101" t="str">
        <f>IF($A260="","",'Görev ve İş Yükü'!AA260)</f>
        <v/>
      </c>
      <c r="P260" s="102" t="str">
        <f>IF($A260="","",'Görev ve İş Yükü'!AB260)</f>
        <v/>
      </c>
      <c r="Q260" s="103" t="str">
        <f>IF($A260="","",'Görev ve İş Yükü'!AC260)</f>
        <v/>
      </c>
      <c r="R260" s="108" t="str">
        <f>IF($A260="","",'Görev ve İş Yükü'!N260)</f>
        <v/>
      </c>
      <c r="S260" s="108" t="str">
        <f>IF($A260="","",'Görev ve İş Yükü'!R260)</f>
        <v/>
      </c>
      <c r="T260" s="108" t="str">
        <f>IF($A260="","",'Görev ve İş Yükü'!S260)</f>
        <v/>
      </c>
      <c r="U260" s="123" t="str">
        <f>IF($A260="","",IFERROR(INDEX('İş Değerleme &amp; Kademe'!$N$6:$N$105,MATCH($A260,'İş Değerleme &amp; Kademe'!$A$6:$A$105,0)),""))</f>
        <v/>
      </c>
      <c r="V260" s="108" t="str">
        <f>IF($A260="","",IFERROR(INDEX('İş Değerleme &amp; Kademe'!$O$6:$O$105,MATCH($A260,'İş Değerleme &amp; Kademe'!$A$6:$A$105,0)),""))</f>
        <v/>
      </c>
      <c r="W260" s="123" t="str">
        <f>IF($A260="","",IFERROR(INDEX('Yetenek &amp; Kariyer'!$O$6:$O$105,MATCH($A260,'Yetenek &amp; Kariyer'!$A$6:$A$105,0)),""))</f>
        <v/>
      </c>
      <c r="X260" s="108" t="str">
        <f>IF($A260="","",IFERROR(INDEX('Yetenek &amp; Kariyer'!$P$6:$P$105,MATCH($A260,'Yetenek &amp; Kariyer'!$A$6:$A$105,0)),""))</f>
        <v/>
      </c>
      <c r="Y260" s="108" t="str">
        <f>IF($A260="","",IFERROR(INDEX('Pozisyon Envanteri'!$Q$6:$Q$105,MATCH($A260,'Pozisyon Envanteri'!$A$6:$A$105,0)),""))</f>
        <v/>
      </c>
    </row>
    <row r="261" spans="1:25" x14ac:dyDescent="0.25">
      <c r="A261" s="108" t="str">
        <f>IF('Görev ve İş Yükü'!A261="","",'Görev ve İş Yükü'!A261)</f>
        <v/>
      </c>
      <c r="B261" s="108" t="str">
        <f>IF($A261="","",IFERROR(INDEX('Pozisyon Envanteri'!$B$6:$B$105,MATCH($A261,'Pozisyon Envanteri'!$A$6:$A$105,0)),""))</f>
        <v/>
      </c>
      <c r="C261" s="108" t="str">
        <f>IF($A261="","",IFERROR(INDEX('Pozisyon Envanteri'!$C$6:$C$105,MATCH($A261,'Pozisyon Envanteri'!$A$6:$A$105,0)),""))</f>
        <v/>
      </c>
      <c r="D261" s="108" t="str">
        <f>IF($A261="","",IFERROR(INDEX('Pozisyon Envanteri'!$D$6:$D$105,MATCH($A261,'Pozisyon Envanteri'!$A$6:$A$105,0)),""))</f>
        <v/>
      </c>
      <c r="E261" s="108" t="str">
        <f>IF($A261="","",IFERROR(INDEX('Pozisyon Envanteri'!$E$6:$E$105,MATCH($A261,'Pozisyon Envanteri'!$A$6:$A$105,0)),""))</f>
        <v/>
      </c>
      <c r="F261" s="108" t="str">
        <f>IF($A261="","",IFERROR(INDEX('Pozisyon Envanteri'!$F$6:$F$105,MATCH($A261,'Pozisyon Envanteri'!$A$6:$A$105,0)),""))</f>
        <v/>
      </c>
      <c r="G261" s="108" t="str">
        <f>IF($A261="","",IFERROR(INDEX('Pozisyon Envanteri'!$L$6:$L$105,MATCH($A261,'Pozisyon Envanteri'!$A$6:$A$105,0)),""))</f>
        <v/>
      </c>
      <c r="H261" s="108" t="str">
        <f>IF($A261="","",IFERROR(INDEX('Pozisyon Envanteri'!$M$6:$M$105,MATCH($A261,'Pozisyon Envanteri'!$A$6:$A$105,0)),""))</f>
        <v/>
      </c>
      <c r="I261" s="108" t="str">
        <f>IF($A261="","",'Görev ve İş Yükü'!B261)</f>
        <v/>
      </c>
      <c r="J261" s="108" t="str">
        <f>IF($A261="","",'Görev ve İş Yükü'!C261)</f>
        <v/>
      </c>
      <c r="K261" s="108" t="str">
        <f>IF($A261="","",'Görev ve İş Yükü'!F261)</f>
        <v/>
      </c>
      <c r="L261" s="102" t="str">
        <f>IF($A261="","",'Görev ve İş Yükü'!I261)</f>
        <v/>
      </c>
      <c r="M261" s="108" t="str">
        <f>IF($A261="","",'Görev ve İş Yükü'!W261)</f>
        <v/>
      </c>
      <c r="N261" s="101" t="str">
        <f>IF($A261="","",'Görev ve İş Yükü'!Z261)</f>
        <v/>
      </c>
      <c r="O261" s="101" t="str">
        <f>IF($A261="","",'Görev ve İş Yükü'!AA261)</f>
        <v/>
      </c>
      <c r="P261" s="102" t="str">
        <f>IF($A261="","",'Görev ve İş Yükü'!AB261)</f>
        <v/>
      </c>
      <c r="Q261" s="103" t="str">
        <f>IF($A261="","",'Görev ve İş Yükü'!AC261)</f>
        <v/>
      </c>
      <c r="R261" s="108" t="str">
        <f>IF($A261="","",'Görev ve İş Yükü'!N261)</f>
        <v/>
      </c>
      <c r="S261" s="108" t="str">
        <f>IF($A261="","",'Görev ve İş Yükü'!R261)</f>
        <v/>
      </c>
      <c r="T261" s="108" t="str">
        <f>IF($A261="","",'Görev ve İş Yükü'!S261)</f>
        <v/>
      </c>
      <c r="U261" s="123" t="str">
        <f>IF($A261="","",IFERROR(INDEX('İş Değerleme &amp; Kademe'!$N$6:$N$105,MATCH($A261,'İş Değerleme &amp; Kademe'!$A$6:$A$105,0)),""))</f>
        <v/>
      </c>
      <c r="V261" s="108" t="str">
        <f>IF($A261="","",IFERROR(INDEX('İş Değerleme &amp; Kademe'!$O$6:$O$105,MATCH($A261,'İş Değerleme &amp; Kademe'!$A$6:$A$105,0)),""))</f>
        <v/>
      </c>
      <c r="W261" s="123" t="str">
        <f>IF($A261="","",IFERROR(INDEX('Yetenek &amp; Kariyer'!$O$6:$O$105,MATCH($A261,'Yetenek &amp; Kariyer'!$A$6:$A$105,0)),""))</f>
        <v/>
      </c>
      <c r="X261" s="108" t="str">
        <f>IF($A261="","",IFERROR(INDEX('Yetenek &amp; Kariyer'!$P$6:$P$105,MATCH($A261,'Yetenek &amp; Kariyer'!$A$6:$A$105,0)),""))</f>
        <v/>
      </c>
      <c r="Y261" s="108" t="str">
        <f>IF($A261="","",IFERROR(INDEX('Pozisyon Envanteri'!$Q$6:$Q$105,MATCH($A261,'Pozisyon Envanteri'!$A$6:$A$105,0)),""))</f>
        <v/>
      </c>
    </row>
    <row r="262" spans="1:25" x14ac:dyDescent="0.25">
      <c r="A262" s="108" t="str">
        <f>IF('Görev ve İş Yükü'!A262="","",'Görev ve İş Yükü'!A262)</f>
        <v/>
      </c>
      <c r="B262" s="108" t="str">
        <f>IF($A262="","",IFERROR(INDEX('Pozisyon Envanteri'!$B$6:$B$105,MATCH($A262,'Pozisyon Envanteri'!$A$6:$A$105,0)),""))</f>
        <v/>
      </c>
      <c r="C262" s="108" t="str">
        <f>IF($A262="","",IFERROR(INDEX('Pozisyon Envanteri'!$C$6:$C$105,MATCH($A262,'Pozisyon Envanteri'!$A$6:$A$105,0)),""))</f>
        <v/>
      </c>
      <c r="D262" s="108" t="str">
        <f>IF($A262="","",IFERROR(INDEX('Pozisyon Envanteri'!$D$6:$D$105,MATCH($A262,'Pozisyon Envanteri'!$A$6:$A$105,0)),""))</f>
        <v/>
      </c>
      <c r="E262" s="108" t="str">
        <f>IF($A262="","",IFERROR(INDEX('Pozisyon Envanteri'!$E$6:$E$105,MATCH($A262,'Pozisyon Envanteri'!$A$6:$A$105,0)),""))</f>
        <v/>
      </c>
      <c r="F262" s="108" t="str">
        <f>IF($A262="","",IFERROR(INDEX('Pozisyon Envanteri'!$F$6:$F$105,MATCH($A262,'Pozisyon Envanteri'!$A$6:$A$105,0)),""))</f>
        <v/>
      </c>
      <c r="G262" s="108" t="str">
        <f>IF($A262="","",IFERROR(INDEX('Pozisyon Envanteri'!$L$6:$L$105,MATCH($A262,'Pozisyon Envanteri'!$A$6:$A$105,0)),""))</f>
        <v/>
      </c>
      <c r="H262" s="108" t="str">
        <f>IF($A262="","",IFERROR(INDEX('Pozisyon Envanteri'!$M$6:$M$105,MATCH($A262,'Pozisyon Envanteri'!$A$6:$A$105,0)),""))</f>
        <v/>
      </c>
      <c r="I262" s="108" t="str">
        <f>IF($A262="","",'Görev ve İş Yükü'!B262)</f>
        <v/>
      </c>
      <c r="J262" s="108" t="str">
        <f>IF($A262="","",'Görev ve İş Yükü'!C262)</f>
        <v/>
      </c>
      <c r="K262" s="108" t="str">
        <f>IF($A262="","",'Görev ve İş Yükü'!F262)</f>
        <v/>
      </c>
      <c r="L262" s="102" t="str">
        <f>IF($A262="","",'Görev ve İş Yükü'!I262)</f>
        <v/>
      </c>
      <c r="M262" s="108" t="str">
        <f>IF($A262="","",'Görev ve İş Yükü'!W262)</f>
        <v/>
      </c>
      <c r="N262" s="101" t="str">
        <f>IF($A262="","",'Görev ve İş Yükü'!Z262)</f>
        <v/>
      </c>
      <c r="O262" s="101" t="str">
        <f>IF($A262="","",'Görev ve İş Yükü'!AA262)</f>
        <v/>
      </c>
      <c r="P262" s="102" t="str">
        <f>IF($A262="","",'Görev ve İş Yükü'!AB262)</f>
        <v/>
      </c>
      <c r="Q262" s="103" t="str">
        <f>IF($A262="","",'Görev ve İş Yükü'!AC262)</f>
        <v/>
      </c>
      <c r="R262" s="108" t="str">
        <f>IF($A262="","",'Görev ve İş Yükü'!N262)</f>
        <v/>
      </c>
      <c r="S262" s="108" t="str">
        <f>IF($A262="","",'Görev ve İş Yükü'!R262)</f>
        <v/>
      </c>
      <c r="T262" s="108" t="str">
        <f>IF($A262="","",'Görev ve İş Yükü'!S262)</f>
        <v/>
      </c>
      <c r="U262" s="123" t="str">
        <f>IF($A262="","",IFERROR(INDEX('İş Değerleme &amp; Kademe'!$N$6:$N$105,MATCH($A262,'İş Değerleme &amp; Kademe'!$A$6:$A$105,0)),""))</f>
        <v/>
      </c>
      <c r="V262" s="108" t="str">
        <f>IF($A262="","",IFERROR(INDEX('İş Değerleme &amp; Kademe'!$O$6:$O$105,MATCH($A262,'İş Değerleme &amp; Kademe'!$A$6:$A$105,0)),""))</f>
        <v/>
      </c>
      <c r="W262" s="123" t="str">
        <f>IF($A262="","",IFERROR(INDEX('Yetenek &amp; Kariyer'!$O$6:$O$105,MATCH($A262,'Yetenek &amp; Kariyer'!$A$6:$A$105,0)),""))</f>
        <v/>
      </c>
      <c r="X262" s="108" t="str">
        <f>IF($A262="","",IFERROR(INDEX('Yetenek &amp; Kariyer'!$P$6:$P$105,MATCH($A262,'Yetenek &amp; Kariyer'!$A$6:$A$105,0)),""))</f>
        <v/>
      </c>
      <c r="Y262" s="108" t="str">
        <f>IF($A262="","",IFERROR(INDEX('Pozisyon Envanteri'!$Q$6:$Q$105,MATCH($A262,'Pozisyon Envanteri'!$A$6:$A$105,0)),""))</f>
        <v/>
      </c>
    </row>
    <row r="263" spans="1:25" x14ac:dyDescent="0.25">
      <c r="A263" s="108" t="str">
        <f>IF('Görev ve İş Yükü'!A263="","",'Görev ve İş Yükü'!A263)</f>
        <v/>
      </c>
      <c r="B263" s="108" t="str">
        <f>IF($A263="","",IFERROR(INDEX('Pozisyon Envanteri'!$B$6:$B$105,MATCH($A263,'Pozisyon Envanteri'!$A$6:$A$105,0)),""))</f>
        <v/>
      </c>
      <c r="C263" s="108" t="str">
        <f>IF($A263="","",IFERROR(INDEX('Pozisyon Envanteri'!$C$6:$C$105,MATCH($A263,'Pozisyon Envanteri'!$A$6:$A$105,0)),""))</f>
        <v/>
      </c>
      <c r="D263" s="108" t="str">
        <f>IF($A263="","",IFERROR(INDEX('Pozisyon Envanteri'!$D$6:$D$105,MATCH($A263,'Pozisyon Envanteri'!$A$6:$A$105,0)),""))</f>
        <v/>
      </c>
      <c r="E263" s="108" t="str">
        <f>IF($A263="","",IFERROR(INDEX('Pozisyon Envanteri'!$E$6:$E$105,MATCH($A263,'Pozisyon Envanteri'!$A$6:$A$105,0)),""))</f>
        <v/>
      </c>
      <c r="F263" s="108" t="str">
        <f>IF($A263="","",IFERROR(INDEX('Pozisyon Envanteri'!$F$6:$F$105,MATCH($A263,'Pozisyon Envanteri'!$A$6:$A$105,0)),""))</f>
        <v/>
      </c>
      <c r="G263" s="108" t="str">
        <f>IF($A263="","",IFERROR(INDEX('Pozisyon Envanteri'!$L$6:$L$105,MATCH($A263,'Pozisyon Envanteri'!$A$6:$A$105,0)),""))</f>
        <v/>
      </c>
      <c r="H263" s="108" t="str">
        <f>IF($A263="","",IFERROR(INDEX('Pozisyon Envanteri'!$M$6:$M$105,MATCH($A263,'Pozisyon Envanteri'!$A$6:$A$105,0)),""))</f>
        <v/>
      </c>
      <c r="I263" s="108" t="str">
        <f>IF($A263="","",'Görev ve İş Yükü'!B263)</f>
        <v/>
      </c>
      <c r="J263" s="108" t="str">
        <f>IF($A263="","",'Görev ve İş Yükü'!C263)</f>
        <v/>
      </c>
      <c r="K263" s="108" t="str">
        <f>IF($A263="","",'Görev ve İş Yükü'!F263)</f>
        <v/>
      </c>
      <c r="L263" s="102" t="str">
        <f>IF($A263="","",'Görev ve İş Yükü'!I263)</f>
        <v/>
      </c>
      <c r="M263" s="108" t="str">
        <f>IF($A263="","",'Görev ve İş Yükü'!W263)</f>
        <v/>
      </c>
      <c r="N263" s="101" t="str">
        <f>IF($A263="","",'Görev ve İş Yükü'!Z263)</f>
        <v/>
      </c>
      <c r="O263" s="101" t="str">
        <f>IF($A263="","",'Görev ve İş Yükü'!AA263)</f>
        <v/>
      </c>
      <c r="P263" s="102" t="str">
        <f>IF($A263="","",'Görev ve İş Yükü'!AB263)</f>
        <v/>
      </c>
      <c r="Q263" s="103" t="str">
        <f>IF($A263="","",'Görev ve İş Yükü'!AC263)</f>
        <v/>
      </c>
      <c r="R263" s="108" t="str">
        <f>IF($A263="","",'Görev ve İş Yükü'!N263)</f>
        <v/>
      </c>
      <c r="S263" s="108" t="str">
        <f>IF($A263="","",'Görev ve İş Yükü'!R263)</f>
        <v/>
      </c>
      <c r="T263" s="108" t="str">
        <f>IF($A263="","",'Görev ve İş Yükü'!S263)</f>
        <v/>
      </c>
      <c r="U263" s="123" t="str">
        <f>IF($A263="","",IFERROR(INDEX('İş Değerleme &amp; Kademe'!$N$6:$N$105,MATCH($A263,'İş Değerleme &amp; Kademe'!$A$6:$A$105,0)),""))</f>
        <v/>
      </c>
      <c r="V263" s="108" t="str">
        <f>IF($A263="","",IFERROR(INDEX('İş Değerleme &amp; Kademe'!$O$6:$O$105,MATCH($A263,'İş Değerleme &amp; Kademe'!$A$6:$A$105,0)),""))</f>
        <v/>
      </c>
      <c r="W263" s="123" t="str">
        <f>IF($A263="","",IFERROR(INDEX('Yetenek &amp; Kariyer'!$O$6:$O$105,MATCH($A263,'Yetenek &amp; Kariyer'!$A$6:$A$105,0)),""))</f>
        <v/>
      </c>
      <c r="X263" s="108" t="str">
        <f>IF($A263="","",IFERROR(INDEX('Yetenek &amp; Kariyer'!$P$6:$P$105,MATCH($A263,'Yetenek &amp; Kariyer'!$A$6:$A$105,0)),""))</f>
        <v/>
      </c>
      <c r="Y263" s="108" t="str">
        <f>IF($A263="","",IFERROR(INDEX('Pozisyon Envanteri'!$Q$6:$Q$105,MATCH($A263,'Pozisyon Envanteri'!$A$6:$A$105,0)),""))</f>
        <v/>
      </c>
    </row>
    <row r="264" spans="1:25" x14ac:dyDescent="0.25">
      <c r="A264" s="108" t="str">
        <f>IF('Görev ve İş Yükü'!A264="","",'Görev ve İş Yükü'!A264)</f>
        <v/>
      </c>
      <c r="B264" s="108" t="str">
        <f>IF($A264="","",IFERROR(INDEX('Pozisyon Envanteri'!$B$6:$B$105,MATCH($A264,'Pozisyon Envanteri'!$A$6:$A$105,0)),""))</f>
        <v/>
      </c>
      <c r="C264" s="108" t="str">
        <f>IF($A264="","",IFERROR(INDEX('Pozisyon Envanteri'!$C$6:$C$105,MATCH($A264,'Pozisyon Envanteri'!$A$6:$A$105,0)),""))</f>
        <v/>
      </c>
      <c r="D264" s="108" t="str">
        <f>IF($A264="","",IFERROR(INDEX('Pozisyon Envanteri'!$D$6:$D$105,MATCH($A264,'Pozisyon Envanteri'!$A$6:$A$105,0)),""))</f>
        <v/>
      </c>
      <c r="E264" s="108" t="str">
        <f>IF($A264="","",IFERROR(INDEX('Pozisyon Envanteri'!$E$6:$E$105,MATCH($A264,'Pozisyon Envanteri'!$A$6:$A$105,0)),""))</f>
        <v/>
      </c>
      <c r="F264" s="108" t="str">
        <f>IF($A264="","",IFERROR(INDEX('Pozisyon Envanteri'!$F$6:$F$105,MATCH($A264,'Pozisyon Envanteri'!$A$6:$A$105,0)),""))</f>
        <v/>
      </c>
      <c r="G264" s="108" t="str">
        <f>IF($A264="","",IFERROR(INDEX('Pozisyon Envanteri'!$L$6:$L$105,MATCH($A264,'Pozisyon Envanteri'!$A$6:$A$105,0)),""))</f>
        <v/>
      </c>
      <c r="H264" s="108" t="str">
        <f>IF($A264="","",IFERROR(INDEX('Pozisyon Envanteri'!$M$6:$M$105,MATCH($A264,'Pozisyon Envanteri'!$A$6:$A$105,0)),""))</f>
        <v/>
      </c>
      <c r="I264" s="108" t="str">
        <f>IF($A264="","",'Görev ve İş Yükü'!B264)</f>
        <v/>
      </c>
      <c r="J264" s="108" t="str">
        <f>IF($A264="","",'Görev ve İş Yükü'!C264)</f>
        <v/>
      </c>
      <c r="K264" s="108" t="str">
        <f>IF($A264="","",'Görev ve İş Yükü'!F264)</f>
        <v/>
      </c>
      <c r="L264" s="102" t="str">
        <f>IF($A264="","",'Görev ve İş Yükü'!I264)</f>
        <v/>
      </c>
      <c r="M264" s="108" t="str">
        <f>IF($A264="","",'Görev ve İş Yükü'!W264)</f>
        <v/>
      </c>
      <c r="N264" s="101" t="str">
        <f>IF($A264="","",'Görev ve İş Yükü'!Z264)</f>
        <v/>
      </c>
      <c r="O264" s="101" t="str">
        <f>IF($A264="","",'Görev ve İş Yükü'!AA264)</f>
        <v/>
      </c>
      <c r="P264" s="102" t="str">
        <f>IF($A264="","",'Görev ve İş Yükü'!AB264)</f>
        <v/>
      </c>
      <c r="Q264" s="103" t="str">
        <f>IF($A264="","",'Görev ve İş Yükü'!AC264)</f>
        <v/>
      </c>
      <c r="R264" s="108" t="str">
        <f>IF($A264="","",'Görev ve İş Yükü'!N264)</f>
        <v/>
      </c>
      <c r="S264" s="108" t="str">
        <f>IF($A264="","",'Görev ve İş Yükü'!R264)</f>
        <v/>
      </c>
      <c r="T264" s="108" t="str">
        <f>IF($A264="","",'Görev ve İş Yükü'!S264)</f>
        <v/>
      </c>
      <c r="U264" s="123" t="str">
        <f>IF($A264="","",IFERROR(INDEX('İş Değerleme &amp; Kademe'!$N$6:$N$105,MATCH($A264,'İş Değerleme &amp; Kademe'!$A$6:$A$105,0)),""))</f>
        <v/>
      </c>
      <c r="V264" s="108" t="str">
        <f>IF($A264="","",IFERROR(INDEX('İş Değerleme &amp; Kademe'!$O$6:$O$105,MATCH($A264,'İş Değerleme &amp; Kademe'!$A$6:$A$105,0)),""))</f>
        <v/>
      </c>
      <c r="W264" s="123" t="str">
        <f>IF($A264="","",IFERROR(INDEX('Yetenek &amp; Kariyer'!$O$6:$O$105,MATCH($A264,'Yetenek &amp; Kariyer'!$A$6:$A$105,0)),""))</f>
        <v/>
      </c>
      <c r="X264" s="108" t="str">
        <f>IF($A264="","",IFERROR(INDEX('Yetenek &amp; Kariyer'!$P$6:$P$105,MATCH($A264,'Yetenek &amp; Kariyer'!$A$6:$A$105,0)),""))</f>
        <v/>
      </c>
      <c r="Y264" s="108" t="str">
        <f>IF($A264="","",IFERROR(INDEX('Pozisyon Envanteri'!$Q$6:$Q$105,MATCH($A264,'Pozisyon Envanteri'!$A$6:$A$105,0)),""))</f>
        <v/>
      </c>
    </row>
    <row r="265" spans="1:25" x14ac:dyDescent="0.25">
      <c r="A265" s="108" t="str">
        <f>IF('Görev ve İş Yükü'!A265="","",'Görev ve İş Yükü'!A265)</f>
        <v/>
      </c>
      <c r="B265" s="108" t="str">
        <f>IF($A265="","",IFERROR(INDEX('Pozisyon Envanteri'!$B$6:$B$105,MATCH($A265,'Pozisyon Envanteri'!$A$6:$A$105,0)),""))</f>
        <v/>
      </c>
      <c r="C265" s="108" t="str">
        <f>IF($A265="","",IFERROR(INDEX('Pozisyon Envanteri'!$C$6:$C$105,MATCH($A265,'Pozisyon Envanteri'!$A$6:$A$105,0)),""))</f>
        <v/>
      </c>
      <c r="D265" s="108" t="str">
        <f>IF($A265="","",IFERROR(INDEX('Pozisyon Envanteri'!$D$6:$D$105,MATCH($A265,'Pozisyon Envanteri'!$A$6:$A$105,0)),""))</f>
        <v/>
      </c>
      <c r="E265" s="108" t="str">
        <f>IF($A265="","",IFERROR(INDEX('Pozisyon Envanteri'!$E$6:$E$105,MATCH($A265,'Pozisyon Envanteri'!$A$6:$A$105,0)),""))</f>
        <v/>
      </c>
      <c r="F265" s="108" t="str">
        <f>IF($A265="","",IFERROR(INDEX('Pozisyon Envanteri'!$F$6:$F$105,MATCH($A265,'Pozisyon Envanteri'!$A$6:$A$105,0)),""))</f>
        <v/>
      </c>
      <c r="G265" s="108" t="str">
        <f>IF($A265="","",IFERROR(INDEX('Pozisyon Envanteri'!$L$6:$L$105,MATCH($A265,'Pozisyon Envanteri'!$A$6:$A$105,0)),""))</f>
        <v/>
      </c>
      <c r="H265" s="108" t="str">
        <f>IF($A265="","",IFERROR(INDEX('Pozisyon Envanteri'!$M$6:$M$105,MATCH($A265,'Pozisyon Envanteri'!$A$6:$A$105,0)),""))</f>
        <v/>
      </c>
      <c r="I265" s="108" t="str">
        <f>IF($A265="","",'Görev ve İş Yükü'!B265)</f>
        <v/>
      </c>
      <c r="J265" s="108" t="str">
        <f>IF($A265="","",'Görev ve İş Yükü'!C265)</f>
        <v/>
      </c>
      <c r="K265" s="108" t="str">
        <f>IF($A265="","",'Görev ve İş Yükü'!F265)</f>
        <v/>
      </c>
      <c r="L265" s="102" t="str">
        <f>IF($A265="","",'Görev ve İş Yükü'!I265)</f>
        <v/>
      </c>
      <c r="M265" s="108" t="str">
        <f>IF($A265="","",'Görev ve İş Yükü'!W265)</f>
        <v/>
      </c>
      <c r="N265" s="101" t="str">
        <f>IF($A265="","",'Görev ve İş Yükü'!Z265)</f>
        <v/>
      </c>
      <c r="O265" s="101" t="str">
        <f>IF($A265="","",'Görev ve İş Yükü'!AA265)</f>
        <v/>
      </c>
      <c r="P265" s="102" t="str">
        <f>IF($A265="","",'Görev ve İş Yükü'!AB265)</f>
        <v/>
      </c>
      <c r="Q265" s="103" t="str">
        <f>IF($A265="","",'Görev ve İş Yükü'!AC265)</f>
        <v/>
      </c>
      <c r="R265" s="108" t="str">
        <f>IF($A265="","",'Görev ve İş Yükü'!N265)</f>
        <v/>
      </c>
      <c r="S265" s="108" t="str">
        <f>IF($A265="","",'Görev ve İş Yükü'!R265)</f>
        <v/>
      </c>
      <c r="T265" s="108" t="str">
        <f>IF($A265="","",'Görev ve İş Yükü'!S265)</f>
        <v/>
      </c>
      <c r="U265" s="123" t="str">
        <f>IF($A265="","",IFERROR(INDEX('İş Değerleme &amp; Kademe'!$N$6:$N$105,MATCH($A265,'İş Değerleme &amp; Kademe'!$A$6:$A$105,0)),""))</f>
        <v/>
      </c>
      <c r="V265" s="108" t="str">
        <f>IF($A265="","",IFERROR(INDEX('İş Değerleme &amp; Kademe'!$O$6:$O$105,MATCH($A265,'İş Değerleme &amp; Kademe'!$A$6:$A$105,0)),""))</f>
        <v/>
      </c>
      <c r="W265" s="123" t="str">
        <f>IF($A265="","",IFERROR(INDEX('Yetenek &amp; Kariyer'!$O$6:$O$105,MATCH($A265,'Yetenek &amp; Kariyer'!$A$6:$A$105,0)),""))</f>
        <v/>
      </c>
      <c r="X265" s="108" t="str">
        <f>IF($A265="","",IFERROR(INDEX('Yetenek &amp; Kariyer'!$P$6:$P$105,MATCH($A265,'Yetenek &amp; Kariyer'!$A$6:$A$105,0)),""))</f>
        <v/>
      </c>
      <c r="Y265" s="108" t="str">
        <f>IF($A265="","",IFERROR(INDEX('Pozisyon Envanteri'!$Q$6:$Q$105,MATCH($A265,'Pozisyon Envanteri'!$A$6:$A$105,0)),""))</f>
        <v/>
      </c>
    </row>
    <row r="266" spans="1:25" x14ac:dyDescent="0.25">
      <c r="A266" s="108" t="str">
        <f>IF('Görev ve İş Yükü'!A266="","",'Görev ve İş Yükü'!A266)</f>
        <v/>
      </c>
      <c r="B266" s="108" t="str">
        <f>IF($A266="","",IFERROR(INDEX('Pozisyon Envanteri'!$B$6:$B$105,MATCH($A266,'Pozisyon Envanteri'!$A$6:$A$105,0)),""))</f>
        <v/>
      </c>
      <c r="C266" s="108" t="str">
        <f>IF($A266="","",IFERROR(INDEX('Pozisyon Envanteri'!$C$6:$C$105,MATCH($A266,'Pozisyon Envanteri'!$A$6:$A$105,0)),""))</f>
        <v/>
      </c>
      <c r="D266" s="108" t="str">
        <f>IF($A266="","",IFERROR(INDEX('Pozisyon Envanteri'!$D$6:$D$105,MATCH($A266,'Pozisyon Envanteri'!$A$6:$A$105,0)),""))</f>
        <v/>
      </c>
      <c r="E266" s="108" t="str">
        <f>IF($A266="","",IFERROR(INDEX('Pozisyon Envanteri'!$E$6:$E$105,MATCH($A266,'Pozisyon Envanteri'!$A$6:$A$105,0)),""))</f>
        <v/>
      </c>
      <c r="F266" s="108" t="str">
        <f>IF($A266="","",IFERROR(INDEX('Pozisyon Envanteri'!$F$6:$F$105,MATCH($A266,'Pozisyon Envanteri'!$A$6:$A$105,0)),""))</f>
        <v/>
      </c>
      <c r="G266" s="108" t="str">
        <f>IF($A266="","",IFERROR(INDEX('Pozisyon Envanteri'!$L$6:$L$105,MATCH($A266,'Pozisyon Envanteri'!$A$6:$A$105,0)),""))</f>
        <v/>
      </c>
      <c r="H266" s="108" t="str">
        <f>IF($A266="","",IFERROR(INDEX('Pozisyon Envanteri'!$M$6:$M$105,MATCH($A266,'Pozisyon Envanteri'!$A$6:$A$105,0)),""))</f>
        <v/>
      </c>
      <c r="I266" s="108" t="str">
        <f>IF($A266="","",'Görev ve İş Yükü'!B266)</f>
        <v/>
      </c>
      <c r="J266" s="108" t="str">
        <f>IF($A266="","",'Görev ve İş Yükü'!C266)</f>
        <v/>
      </c>
      <c r="K266" s="108" t="str">
        <f>IF($A266="","",'Görev ve İş Yükü'!F266)</f>
        <v/>
      </c>
      <c r="L266" s="102" t="str">
        <f>IF($A266="","",'Görev ve İş Yükü'!I266)</f>
        <v/>
      </c>
      <c r="M266" s="108" t="str">
        <f>IF($A266="","",'Görev ve İş Yükü'!W266)</f>
        <v/>
      </c>
      <c r="N266" s="101" t="str">
        <f>IF($A266="","",'Görev ve İş Yükü'!Z266)</f>
        <v/>
      </c>
      <c r="O266" s="101" t="str">
        <f>IF($A266="","",'Görev ve İş Yükü'!AA266)</f>
        <v/>
      </c>
      <c r="P266" s="102" t="str">
        <f>IF($A266="","",'Görev ve İş Yükü'!AB266)</f>
        <v/>
      </c>
      <c r="Q266" s="103" t="str">
        <f>IF($A266="","",'Görev ve İş Yükü'!AC266)</f>
        <v/>
      </c>
      <c r="R266" s="108" t="str">
        <f>IF($A266="","",'Görev ve İş Yükü'!N266)</f>
        <v/>
      </c>
      <c r="S266" s="108" t="str">
        <f>IF($A266="","",'Görev ve İş Yükü'!R266)</f>
        <v/>
      </c>
      <c r="T266" s="108" t="str">
        <f>IF($A266="","",'Görev ve İş Yükü'!S266)</f>
        <v/>
      </c>
      <c r="U266" s="123" t="str">
        <f>IF($A266="","",IFERROR(INDEX('İş Değerleme &amp; Kademe'!$N$6:$N$105,MATCH($A266,'İş Değerleme &amp; Kademe'!$A$6:$A$105,0)),""))</f>
        <v/>
      </c>
      <c r="V266" s="108" t="str">
        <f>IF($A266="","",IFERROR(INDEX('İş Değerleme &amp; Kademe'!$O$6:$O$105,MATCH($A266,'İş Değerleme &amp; Kademe'!$A$6:$A$105,0)),""))</f>
        <v/>
      </c>
      <c r="W266" s="123" t="str">
        <f>IF($A266="","",IFERROR(INDEX('Yetenek &amp; Kariyer'!$O$6:$O$105,MATCH($A266,'Yetenek &amp; Kariyer'!$A$6:$A$105,0)),""))</f>
        <v/>
      </c>
      <c r="X266" s="108" t="str">
        <f>IF($A266="","",IFERROR(INDEX('Yetenek &amp; Kariyer'!$P$6:$P$105,MATCH($A266,'Yetenek &amp; Kariyer'!$A$6:$A$105,0)),""))</f>
        <v/>
      </c>
      <c r="Y266" s="108" t="str">
        <f>IF($A266="","",IFERROR(INDEX('Pozisyon Envanteri'!$Q$6:$Q$105,MATCH($A266,'Pozisyon Envanteri'!$A$6:$A$105,0)),""))</f>
        <v/>
      </c>
    </row>
    <row r="267" spans="1:25" x14ac:dyDescent="0.25">
      <c r="A267" s="108" t="str">
        <f>IF('Görev ve İş Yükü'!A267="","",'Görev ve İş Yükü'!A267)</f>
        <v/>
      </c>
      <c r="B267" s="108" t="str">
        <f>IF($A267="","",IFERROR(INDEX('Pozisyon Envanteri'!$B$6:$B$105,MATCH($A267,'Pozisyon Envanteri'!$A$6:$A$105,0)),""))</f>
        <v/>
      </c>
      <c r="C267" s="108" t="str">
        <f>IF($A267="","",IFERROR(INDEX('Pozisyon Envanteri'!$C$6:$C$105,MATCH($A267,'Pozisyon Envanteri'!$A$6:$A$105,0)),""))</f>
        <v/>
      </c>
      <c r="D267" s="108" t="str">
        <f>IF($A267="","",IFERROR(INDEX('Pozisyon Envanteri'!$D$6:$D$105,MATCH($A267,'Pozisyon Envanteri'!$A$6:$A$105,0)),""))</f>
        <v/>
      </c>
      <c r="E267" s="108" t="str">
        <f>IF($A267="","",IFERROR(INDEX('Pozisyon Envanteri'!$E$6:$E$105,MATCH($A267,'Pozisyon Envanteri'!$A$6:$A$105,0)),""))</f>
        <v/>
      </c>
      <c r="F267" s="108" t="str">
        <f>IF($A267="","",IFERROR(INDEX('Pozisyon Envanteri'!$F$6:$F$105,MATCH($A267,'Pozisyon Envanteri'!$A$6:$A$105,0)),""))</f>
        <v/>
      </c>
      <c r="G267" s="108" t="str">
        <f>IF($A267="","",IFERROR(INDEX('Pozisyon Envanteri'!$L$6:$L$105,MATCH($A267,'Pozisyon Envanteri'!$A$6:$A$105,0)),""))</f>
        <v/>
      </c>
      <c r="H267" s="108" t="str">
        <f>IF($A267="","",IFERROR(INDEX('Pozisyon Envanteri'!$M$6:$M$105,MATCH($A267,'Pozisyon Envanteri'!$A$6:$A$105,0)),""))</f>
        <v/>
      </c>
      <c r="I267" s="108" t="str">
        <f>IF($A267="","",'Görev ve İş Yükü'!B267)</f>
        <v/>
      </c>
      <c r="J267" s="108" t="str">
        <f>IF($A267="","",'Görev ve İş Yükü'!C267)</f>
        <v/>
      </c>
      <c r="K267" s="108" t="str">
        <f>IF($A267="","",'Görev ve İş Yükü'!F267)</f>
        <v/>
      </c>
      <c r="L267" s="102" t="str">
        <f>IF($A267="","",'Görev ve İş Yükü'!I267)</f>
        <v/>
      </c>
      <c r="M267" s="108" t="str">
        <f>IF($A267="","",'Görev ve İş Yükü'!W267)</f>
        <v/>
      </c>
      <c r="N267" s="101" t="str">
        <f>IF($A267="","",'Görev ve İş Yükü'!Z267)</f>
        <v/>
      </c>
      <c r="O267" s="101" t="str">
        <f>IF($A267="","",'Görev ve İş Yükü'!AA267)</f>
        <v/>
      </c>
      <c r="P267" s="102" t="str">
        <f>IF($A267="","",'Görev ve İş Yükü'!AB267)</f>
        <v/>
      </c>
      <c r="Q267" s="103" t="str">
        <f>IF($A267="","",'Görev ve İş Yükü'!AC267)</f>
        <v/>
      </c>
      <c r="R267" s="108" t="str">
        <f>IF($A267="","",'Görev ve İş Yükü'!N267)</f>
        <v/>
      </c>
      <c r="S267" s="108" t="str">
        <f>IF($A267="","",'Görev ve İş Yükü'!R267)</f>
        <v/>
      </c>
      <c r="T267" s="108" t="str">
        <f>IF($A267="","",'Görev ve İş Yükü'!S267)</f>
        <v/>
      </c>
      <c r="U267" s="123" t="str">
        <f>IF($A267="","",IFERROR(INDEX('İş Değerleme &amp; Kademe'!$N$6:$N$105,MATCH($A267,'İş Değerleme &amp; Kademe'!$A$6:$A$105,0)),""))</f>
        <v/>
      </c>
      <c r="V267" s="108" t="str">
        <f>IF($A267="","",IFERROR(INDEX('İş Değerleme &amp; Kademe'!$O$6:$O$105,MATCH($A267,'İş Değerleme &amp; Kademe'!$A$6:$A$105,0)),""))</f>
        <v/>
      </c>
      <c r="W267" s="123" t="str">
        <f>IF($A267="","",IFERROR(INDEX('Yetenek &amp; Kariyer'!$O$6:$O$105,MATCH($A267,'Yetenek &amp; Kariyer'!$A$6:$A$105,0)),""))</f>
        <v/>
      </c>
      <c r="X267" s="108" t="str">
        <f>IF($A267="","",IFERROR(INDEX('Yetenek &amp; Kariyer'!$P$6:$P$105,MATCH($A267,'Yetenek &amp; Kariyer'!$A$6:$A$105,0)),""))</f>
        <v/>
      </c>
      <c r="Y267" s="108" t="str">
        <f>IF($A267="","",IFERROR(INDEX('Pozisyon Envanteri'!$Q$6:$Q$105,MATCH($A267,'Pozisyon Envanteri'!$A$6:$A$105,0)),""))</f>
        <v/>
      </c>
    </row>
    <row r="268" spans="1:25" x14ac:dyDescent="0.25">
      <c r="A268" s="108" t="str">
        <f>IF('Görev ve İş Yükü'!A268="","",'Görev ve İş Yükü'!A268)</f>
        <v/>
      </c>
      <c r="B268" s="108" t="str">
        <f>IF($A268="","",IFERROR(INDEX('Pozisyon Envanteri'!$B$6:$B$105,MATCH($A268,'Pozisyon Envanteri'!$A$6:$A$105,0)),""))</f>
        <v/>
      </c>
      <c r="C268" s="108" t="str">
        <f>IF($A268="","",IFERROR(INDEX('Pozisyon Envanteri'!$C$6:$C$105,MATCH($A268,'Pozisyon Envanteri'!$A$6:$A$105,0)),""))</f>
        <v/>
      </c>
      <c r="D268" s="108" t="str">
        <f>IF($A268="","",IFERROR(INDEX('Pozisyon Envanteri'!$D$6:$D$105,MATCH($A268,'Pozisyon Envanteri'!$A$6:$A$105,0)),""))</f>
        <v/>
      </c>
      <c r="E268" s="108" t="str">
        <f>IF($A268="","",IFERROR(INDEX('Pozisyon Envanteri'!$E$6:$E$105,MATCH($A268,'Pozisyon Envanteri'!$A$6:$A$105,0)),""))</f>
        <v/>
      </c>
      <c r="F268" s="108" t="str">
        <f>IF($A268="","",IFERROR(INDEX('Pozisyon Envanteri'!$F$6:$F$105,MATCH($A268,'Pozisyon Envanteri'!$A$6:$A$105,0)),""))</f>
        <v/>
      </c>
      <c r="G268" s="108" t="str">
        <f>IF($A268="","",IFERROR(INDEX('Pozisyon Envanteri'!$L$6:$L$105,MATCH($A268,'Pozisyon Envanteri'!$A$6:$A$105,0)),""))</f>
        <v/>
      </c>
      <c r="H268" s="108" t="str">
        <f>IF($A268="","",IFERROR(INDEX('Pozisyon Envanteri'!$M$6:$M$105,MATCH($A268,'Pozisyon Envanteri'!$A$6:$A$105,0)),""))</f>
        <v/>
      </c>
      <c r="I268" s="108" t="str">
        <f>IF($A268="","",'Görev ve İş Yükü'!B268)</f>
        <v/>
      </c>
      <c r="J268" s="108" t="str">
        <f>IF($A268="","",'Görev ve İş Yükü'!C268)</f>
        <v/>
      </c>
      <c r="K268" s="108" t="str">
        <f>IF($A268="","",'Görev ve İş Yükü'!F268)</f>
        <v/>
      </c>
      <c r="L268" s="102" t="str">
        <f>IF($A268="","",'Görev ve İş Yükü'!I268)</f>
        <v/>
      </c>
      <c r="M268" s="108" t="str">
        <f>IF($A268="","",'Görev ve İş Yükü'!W268)</f>
        <v/>
      </c>
      <c r="N268" s="101" t="str">
        <f>IF($A268="","",'Görev ve İş Yükü'!Z268)</f>
        <v/>
      </c>
      <c r="O268" s="101" t="str">
        <f>IF($A268="","",'Görev ve İş Yükü'!AA268)</f>
        <v/>
      </c>
      <c r="P268" s="102" t="str">
        <f>IF($A268="","",'Görev ve İş Yükü'!AB268)</f>
        <v/>
      </c>
      <c r="Q268" s="103" t="str">
        <f>IF($A268="","",'Görev ve İş Yükü'!AC268)</f>
        <v/>
      </c>
      <c r="R268" s="108" t="str">
        <f>IF($A268="","",'Görev ve İş Yükü'!N268)</f>
        <v/>
      </c>
      <c r="S268" s="108" t="str">
        <f>IF($A268="","",'Görev ve İş Yükü'!R268)</f>
        <v/>
      </c>
      <c r="T268" s="108" t="str">
        <f>IF($A268="","",'Görev ve İş Yükü'!S268)</f>
        <v/>
      </c>
      <c r="U268" s="123" t="str">
        <f>IF($A268="","",IFERROR(INDEX('İş Değerleme &amp; Kademe'!$N$6:$N$105,MATCH($A268,'İş Değerleme &amp; Kademe'!$A$6:$A$105,0)),""))</f>
        <v/>
      </c>
      <c r="V268" s="108" t="str">
        <f>IF($A268="","",IFERROR(INDEX('İş Değerleme &amp; Kademe'!$O$6:$O$105,MATCH($A268,'İş Değerleme &amp; Kademe'!$A$6:$A$105,0)),""))</f>
        <v/>
      </c>
      <c r="W268" s="123" t="str">
        <f>IF($A268="","",IFERROR(INDEX('Yetenek &amp; Kariyer'!$O$6:$O$105,MATCH($A268,'Yetenek &amp; Kariyer'!$A$6:$A$105,0)),""))</f>
        <v/>
      </c>
      <c r="X268" s="108" t="str">
        <f>IF($A268="","",IFERROR(INDEX('Yetenek &amp; Kariyer'!$P$6:$P$105,MATCH($A268,'Yetenek &amp; Kariyer'!$A$6:$A$105,0)),""))</f>
        <v/>
      </c>
      <c r="Y268" s="108" t="str">
        <f>IF($A268="","",IFERROR(INDEX('Pozisyon Envanteri'!$Q$6:$Q$105,MATCH($A268,'Pozisyon Envanteri'!$A$6:$A$105,0)),""))</f>
        <v/>
      </c>
    </row>
    <row r="269" spans="1:25" x14ac:dyDescent="0.25">
      <c r="A269" s="108" t="str">
        <f>IF('Görev ve İş Yükü'!A269="","",'Görev ve İş Yükü'!A269)</f>
        <v/>
      </c>
      <c r="B269" s="108" t="str">
        <f>IF($A269="","",IFERROR(INDEX('Pozisyon Envanteri'!$B$6:$B$105,MATCH($A269,'Pozisyon Envanteri'!$A$6:$A$105,0)),""))</f>
        <v/>
      </c>
      <c r="C269" s="108" t="str">
        <f>IF($A269="","",IFERROR(INDEX('Pozisyon Envanteri'!$C$6:$C$105,MATCH($A269,'Pozisyon Envanteri'!$A$6:$A$105,0)),""))</f>
        <v/>
      </c>
      <c r="D269" s="108" t="str">
        <f>IF($A269="","",IFERROR(INDEX('Pozisyon Envanteri'!$D$6:$D$105,MATCH($A269,'Pozisyon Envanteri'!$A$6:$A$105,0)),""))</f>
        <v/>
      </c>
      <c r="E269" s="108" t="str">
        <f>IF($A269="","",IFERROR(INDEX('Pozisyon Envanteri'!$E$6:$E$105,MATCH($A269,'Pozisyon Envanteri'!$A$6:$A$105,0)),""))</f>
        <v/>
      </c>
      <c r="F269" s="108" t="str">
        <f>IF($A269="","",IFERROR(INDEX('Pozisyon Envanteri'!$F$6:$F$105,MATCH($A269,'Pozisyon Envanteri'!$A$6:$A$105,0)),""))</f>
        <v/>
      </c>
      <c r="G269" s="108" t="str">
        <f>IF($A269="","",IFERROR(INDEX('Pozisyon Envanteri'!$L$6:$L$105,MATCH($A269,'Pozisyon Envanteri'!$A$6:$A$105,0)),""))</f>
        <v/>
      </c>
      <c r="H269" s="108" t="str">
        <f>IF($A269="","",IFERROR(INDEX('Pozisyon Envanteri'!$M$6:$M$105,MATCH($A269,'Pozisyon Envanteri'!$A$6:$A$105,0)),""))</f>
        <v/>
      </c>
      <c r="I269" s="108" t="str">
        <f>IF($A269="","",'Görev ve İş Yükü'!B269)</f>
        <v/>
      </c>
      <c r="J269" s="108" t="str">
        <f>IF($A269="","",'Görev ve İş Yükü'!C269)</f>
        <v/>
      </c>
      <c r="K269" s="108" t="str">
        <f>IF($A269="","",'Görev ve İş Yükü'!F269)</f>
        <v/>
      </c>
      <c r="L269" s="102" t="str">
        <f>IF($A269="","",'Görev ve İş Yükü'!I269)</f>
        <v/>
      </c>
      <c r="M269" s="108" t="str">
        <f>IF($A269="","",'Görev ve İş Yükü'!W269)</f>
        <v/>
      </c>
      <c r="N269" s="101" t="str">
        <f>IF($A269="","",'Görev ve İş Yükü'!Z269)</f>
        <v/>
      </c>
      <c r="O269" s="101" t="str">
        <f>IF($A269="","",'Görev ve İş Yükü'!AA269)</f>
        <v/>
      </c>
      <c r="P269" s="102" t="str">
        <f>IF($A269="","",'Görev ve İş Yükü'!AB269)</f>
        <v/>
      </c>
      <c r="Q269" s="103" t="str">
        <f>IF($A269="","",'Görev ve İş Yükü'!AC269)</f>
        <v/>
      </c>
      <c r="R269" s="108" t="str">
        <f>IF($A269="","",'Görev ve İş Yükü'!N269)</f>
        <v/>
      </c>
      <c r="S269" s="108" t="str">
        <f>IF($A269="","",'Görev ve İş Yükü'!R269)</f>
        <v/>
      </c>
      <c r="T269" s="108" t="str">
        <f>IF($A269="","",'Görev ve İş Yükü'!S269)</f>
        <v/>
      </c>
      <c r="U269" s="123" t="str">
        <f>IF($A269="","",IFERROR(INDEX('İş Değerleme &amp; Kademe'!$N$6:$N$105,MATCH($A269,'İş Değerleme &amp; Kademe'!$A$6:$A$105,0)),""))</f>
        <v/>
      </c>
      <c r="V269" s="108" t="str">
        <f>IF($A269="","",IFERROR(INDEX('İş Değerleme &amp; Kademe'!$O$6:$O$105,MATCH($A269,'İş Değerleme &amp; Kademe'!$A$6:$A$105,0)),""))</f>
        <v/>
      </c>
      <c r="W269" s="123" t="str">
        <f>IF($A269="","",IFERROR(INDEX('Yetenek &amp; Kariyer'!$O$6:$O$105,MATCH($A269,'Yetenek &amp; Kariyer'!$A$6:$A$105,0)),""))</f>
        <v/>
      </c>
      <c r="X269" s="108" t="str">
        <f>IF($A269="","",IFERROR(INDEX('Yetenek &amp; Kariyer'!$P$6:$P$105,MATCH($A269,'Yetenek &amp; Kariyer'!$A$6:$A$105,0)),""))</f>
        <v/>
      </c>
      <c r="Y269" s="108" t="str">
        <f>IF($A269="","",IFERROR(INDEX('Pozisyon Envanteri'!$Q$6:$Q$105,MATCH($A269,'Pozisyon Envanteri'!$A$6:$A$105,0)),""))</f>
        <v/>
      </c>
    </row>
    <row r="270" spans="1:25" x14ac:dyDescent="0.25">
      <c r="A270" s="108" t="str">
        <f>IF('Görev ve İş Yükü'!A270="","",'Görev ve İş Yükü'!A270)</f>
        <v/>
      </c>
      <c r="B270" s="108" t="str">
        <f>IF($A270="","",IFERROR(INDEX('Pozisyon Envanteri'!$B$6:$B$105,MATCH($A270,'Pozisyon Envanteri'!$A$6:$A$105,0)),""))</f>
        <v/>
      </c>
      <c r="C270" s="108" t="str">
        <f>IF($A270="","",IFERROR(INDEX('Pozisyon Envanteri'!$C$6:$C$105,MATCH($A270,'Pozisyon Envanteri'!$A$6:$A$105,0)),""))</f>
        <v/>
      </c>
      <c r="D270" s="108" t="str">
        <f>IF($A270="","",IFERROR(INDEX('Pozisyon Envanteri'!$D$6:$D$105,MATCH($A270,'Pozisyon Envanteri'!$A$6:$A$105,0)),""))</f>
        <v/>
      </c>
      <c r="E270" s="108" t="str">
        <f>IF($A270="","",IFERROR(INDEX('Pozisyon Envanteri'!$E$6:$E$105,MATCH($A270,'Pozisyon Envanteri'!$A$6:$A$105,0)),""))</f>
        <v/>
      </c>
      <c r="F270" s="108" t="str">
        <f>IF($A270="","",IFERROR(INDEX('Pozisyon Envanteri'!$F$6:$F$105,MATCH($A270,'Pozisyon Envanteri'!$A$6:$A$105,0)),""))</f>
        <v/>
      </c>
      <c r="G270" s="108" t="str">
        <f>IF($A270="","",IFERROR(INDEX('Pozisyon Envanteri'!$L$6:$L$105,MATCH($A270,'Pozisyon Envanteri'!$A$6:$A$105,0)),""))</f>
        <v/>
      </c>
      <c r="H270" s="108" t="str">
        <f>IF($A270="","",IFERROR(INDEX('Pozisyon Envanteri'!$M$6:$M$105,MATCH($A270,'Pozisyon Envanteri'!$A$6:$A$105,0)),""))</f>
        <v/>
      </c>
      <c r="I270" s="108" t="str">
        <f>IF($A270="","",'Görev ve İş Yükü'!B270)</f>
        <v/>
      </c>
      <c r="J270" s="108" t="str">
        <f>IF($A270="","",'Görev ve İş Yükü'!C270)</f>
        <v/>
      </c>
      <c r="K270" s="108" t="str">
        <f>IF($A270="","",'Görev ve İş Yükü'!F270)</f>
        <v/>
      </c>
      <c r="L270" s="102" t="str">
        <f>IF($A270="","",'Görev ve İş Yükü'!I270)</f>
        <v/>
      </c>
      <c r="M270" s="108" t="str">
        <f>IF($A270="","",'Görev ve İş Yükü'!W270)</f>
        <v/>
      </c>
      <c r="N270" s="101" t="str">
        <f>IF($A270="","",'Görev ve İş Yükü'!Z270)</f>
        <v/>
      </c>
      <c r="O270" s="101" t="str">
        <f>IF($A270="","",'Görev ve İş Yükü'!AA270)</f>
        <v/>
      </c>
      <c r="P270" s="102" t="str">
        <f>IF($A270="","",'Görev ve İş Yükü'!AB270)</f>
        <v/>
      </c>
      <c r="Q270" s="103" t="str">
        <f>IF($A270="","",'Görev ve İş Yükü'!AC270)</f>
        <v/>
      </c>
      <c r="R270" s="108" t="str">
        <f>IF($A270="","",'Görev ve İş Yükü'!N270)</f>
        <v/>
      </c>
      <c r="S270" s="108" t="str">
        <f>IF($A270="","",'Görev ve İş Yükü'!R270)</f>
        <v/>
      </c>
      <c r="T270" s="108" t="str">
        <f>IF($A270="","",'Görev ve İş Yükü'!S270)</f>
        <v/>
      </c>
      <c r="U270" s="123" t="str">
        <f>IF($A270="","",IFERROR(INDEX('İş Değerleme &amp; Kademe'!$N$6:$N$105,MATCH($A270,'İş Değerleme &amp; Kademe'!$A$6:$A$105,0)),""))</f>
        <v/>
      </c>
      <c r="V270" s="108" t="str">
        <f>IF($A270="","",IFERROR(INDEX('İş Değerleme &amp; Kademe'!$O$6:$O$105,MATCH($A270,'İş Değerleme &amp; Kademe'!$A$6:$A$105,0)),""))</f>
        <v/>
      </c>
      <c r="W270" s="123" t="str">
        <f>IF($A270="","",IFERROR(INDEX('Yetenek &amp; Kariyer'!$O$6:$O$105,MATCH($A270,'Yetenek &amp; Kariyer'!$A$6:$A$105,0)),""))</f>
        <v/>
      </c>
      <c r="X270" s="108" t="str">
        <f>IF($A270="","",IFERROR(INDEX('Yetenek &amp; Kariyer'!$P$6:$P$105,MATCH($A270,'Yetenek &amp; Kariyer'!$A$6:$A$105,0)),""))</f>
        <v/>
      </c>
      <c r="Y270" s="108" t="str">
        <f>IF($A270="","",IFERROR(INDEX('Pozisyon Envanteri'!$Q$6:$Q$105,MATCH($A270,'Pozisyon Envanteri'!$A$6:$A$105,0)),""))</f>
        <v/>
      </c>
    </row>
    <row r="271" spans="1:25" x14ac:dyDescent="0.25">
      <c r="A271" s="108" t="str">
        <f>IF('Görev ve İş Yükü'!A271="","",'Görev ve İş Yükü'!A271)</f>
        <v/>
      </c>
      <c r="B271" s="108" t="str">
        <f>IF($A271="","",IFERROR(INDEX('Pozisyon Envanteri'!$B$6:$B$105,MATCH($A271,'Pozisyon Envanteri'!$A$6:$A$105,0)),""))</f>
        <v/>
      </c>
      <c r="C271" s="108" t="str">
        <f>IF($A271="","",IFERROR(INDEX('Pozisyon Envanteri'!$C$6:$C$105,MATCH($A271,'Pozisyon Envanteri'!$A$6:$A$105,0)),""))</f>
        <v/>
      </c>
      <c r="D271" s="108" t="str">
        <f>IF($A271="","",IFERROR(INDEX('Pozisyon Envanteri'!$D$6:$D$105,MATCH($A271,'Pozisyon Envanteri'!$A$6:$A$105,0)),""))</f>
        <v/>
      </c>
      <c r="E271" s="108" t="str">
        <f>IF($A271="","",IFERROR(INDEX('Pozisyon Envanteri'!$E$6:$E$105,MATCH($A271,'Pozisyon Envanteri'!$A$6:$A$105,0)),""))</f>
        <v/>
      </c>
      <c r="F271" s="108" t="str">
        <f>IF($A271="","",IFERROR(INDEX('Pozisyon Envanteri'!$F$6:$F$105,MATCH($A271,'Pozisyon Envanteri'!$A$6:$A$105,0)),""))</f>
        <v/>
      </c>
      <c r="G271" s="108" t="str">
        <f>IF($A271="","",IFERROR(INDEX('Pozisyon Envanteri'!$L$6:$L$105,MATCH($A271,'Pozisyon Envanteri'!$A$6:$A$105,0)),""))</f>
        <v/>
      </c>
      <c r="H271" s="108" t="str">
        <f>IF($A271="","",IFERROR(INDEX('Pozisyon Envanteri'!$M$6:$M$105,MATCH($A271,'Pozisyon Envanteri'!$A$6:$A$105,0)),""))</f>
        <v/>
      </c>
      <c r="I271" s="108" t="str">
        <f>IF($A271="","",'Görev ve İş Yükü'!B271)</f>
        <v/>
      </c>
      <c r="J271" s="108" t="str">
        <f>IF($A271="","",'Görev ve İş Yükü'!C271)</f>
        <v/>
      </c>
      <c r="K271" s="108" t="str">
        <f>IF($A271="","",'Görev ve İş Yükü'!F271)</f>
        <v/>
      </c>
      <c r="L271" s="102" t="str">
        <f>IF($A271="","",'Görev ve İş Yükü'!I271)</f>
        <v/>
      </c>
      <c r="M271" s="108" t="str">
        <f>IF($A271="","",'Görev ve İş Yükü'!W271)</f>
        <v/>
      </c>
      <c r="N271" s="101" t="str">
        <f>IF($A271="","",'Görev ve İş Yükü'!Z271)</f>
        <v/>
      </c>
      <c r="O271" s="101" t="str">
        <f>IF($A271="","",'Görev ve İş Yükü'!AA271)</f>
        <v/>
      </c>
      <c r="P271" s="102" t="str">
        <f>IF($A271="","",'Görev ve İş Yükü'!AB271)</f>
        <v/>
      </c>
      <c r="Q271" s="103" t="str">
        <f>IF($A271="","",'Görev ve İş Yükü'!AC271)</f>
        <v/>
      </c>
      <c r="R271" s="108" t="str">
        <f>IF($A271="","",'Görev ve İş Yükü'!N271)</f>
        <v/>
      </c>
      <c r="S271" s="108" t="str">
        <f>IF($A271="","",'Görev ve İş Yükü'!R271)</f>
        <v/>
      </c>
      <c r="T271" s="108" t="str">
        <f>IF($A271="","",'Görev ve İş Yükü'!S271)</f>
        <v/>
      </c>
      <c r="U271" s="123" t="str">
        <f>IF($A271="","",IFERROR(INDEX('İş Değerleme &amp; Kademe'!$N$6:$N$105,MATCH($A271,'İş Değerleme &amp; Kademe'!$A$6:$A$105,0)),""))</f>
        <v/>
      </c>
      <c r="V271" s="108" t="str">
        <f>IF($A271="","",IFERROR(INDEX('İş Değerleme &amp; Kademe'!$O$6:$O$105,MATCH($A271,'İş Değerleme &amp; Kademe'!$A$6:$A$105,0)),""))</f>
        <v/>
      </c>
      <c r="W271" s="123" t="str">
        <f>IF($A271="","",IFERROR(INDEX('Yetenek &amp; Kariyer'!$O$6:$O$105,MATCH($A271,'Yetenek &amp; Kariyer'!$A$6:$A$105,0)),""))</f>
        <v/>
      </c>
      <c r="X271" s="108" t="str">
        <f>IF($A271="","",IFERROR(INDEX('Yetenek &amp; Kariyer'!$P$6:$P$105,MATCH($A271,'Yetenek &amp; Kariyer'!$A$6:$A$105,0)),""))</f>
        <v/>
      </c>
      <c r="Y271" s="108" t="str">
        <f>IF($A271="","",IFERROR(INDEX('Pozisyon Envanteri'!$Q$6:$Q$105,MATCH($A271,'Pozisyon Envanteri'!$A$6:$A$105,0)),""))</f>
        <v/>
      </c>
    </row>
    <row r="272" spans="1:25" x14ac:dyDescent="0.25">
      <c r="A272" s="108" t="str">
        <f>IF('Görev ve İş Yükü'!A272="","",'Görev ve İş Yükü'!A272)</f>
        <v/>
      </c>
      <c r="B272" s="108" t="str">
        <f>IF($A272="","",IFERROR(INDEX('Pozisyon Envanteri'!$B$6:$B$105,MATCH($A272,'Pozisyon Envanteri'!$A$6:$A$105,0)),""))</f>
        <v/>
      </c>
      <c r="C272" s="108" t="str">
        <f>IF($A272="","",IFERROR(INDEX('Pozisyon Envanteri'!$C$6:$C$105,MATCH($A272,'Pozisyon Envanteri'!$A$6:$A$105,0)),""))</f>
        <v/>
      </c>
      <c r="D272" s="108" t="str">
        <f>IF($A272="","",IFERROR(INDEX('Pozisyon Envanteri'!$D$6:$D$105,MATCH($A272,'Pozisyon Envanteri'!$A$6:$A$105,0)),""))</f>
        <v/>
      </c>
      <c r="E272" s="108" t="str">
        <f>IF($A272="","",IFERROR(INDEX('Pozisyon Envanteri'!$E$6:$E$105,MATCH($A272,'Pozisyon Envanteri'!$A$6:$A$105,0)),""))</f>
        <v/>
      </c>
      <c r="F272" s="108" t="str">
        <f>IF($A272="","",IFERROR(INDEX('Pozisyon Envanteri'!$F$6:$F$105,MATCH($A272,'Pozisyon Envanteri'!$A$6:$A$105,0)),""))</f>
        <v/>
      </c>
      <c r="G272" s="108" t="str">
        <f>IF($A272="","",IFERROR(INDEX('Pozisyon Envanteri'!$L$6:$L$105,MATCH($A272,'Pozisyon Envanteri'!$A$6:$A$105,0)),""))</f>
        <v/>
      </c>
      <c r="H272" s="108" t="str">
        <f>IF($A272="","",IFERROR(INDEX('Pozisyon Envanteri'!$M$6:$M$105,MATCH($A272,'Pozisyon Envanteri'!$A$6:$A$105,0)),""))</f>
        <v/>
      </c>
      <c r="I272" s="108" t="str">
        <f>IF($A272="","",'Görev ve İş Yükü'!B272)</f>
        <v/>
      </c>
      <c r="J272" s="108" t="str">
        <f>IF($A272="","",'Görev ve İş Yükü'!C272)</f>
        <v/>
      </c>
      <c r="K272" s="108" t="str">
        <f>IF($A272="","",'Görev ve İş Yükü'!F272)</f>
        <v/>
      </c>
      <c r="L272" s="102" t="str">
        <f>IF($A272="","",'Görev ve İş Yükü'!I272)</f>
        <v/>
      </c>
      <c r="M272" s="108" t="str">
        <f>IF($A272="","",'Görev ve İş Yükü'!W272)</f>
        <v/>
      </c>
      <c r="N272" s="101" t="str">
        <f>IF($A272="","",'Görev ve İş Yükü'!Z272)</f>
        <v/>
      </c>
      <c r="O272" s="101" t="str">
        <f>IF($A272="","",'Görev ve İş Yükü'!AA272)</f>
        <v/>
      </c>
      <c r="P272" s="102" t="str">
        <f>IF($A272="","",'Görev ve İş Yükü'!AB272)</f>
        <v/>
      </c>
      <c r="Q272" s="103" t="str">
        <f>IF($A272="","",'Görev ve İş Yükü'!AC272)</f>
        <v/>
      </c>
      <c r="R272" s="108" t="str">
        <f>IF($A272="","",'Görev ve İş Yükü'!N272)</f>
        <v/>
      </c>
      <c r="S272" s="108" t="str">
        <f>IF($A272="","",'Görev ve İş Yükü'!R272)</f>
        <v/>
      </c>
      <c r="T272" s="108" t="str">
        <f>IF($A272="","",'Görev ve İş Yükü'!S272)</f>
        <v/>
      </c>
      <c r="U272" s="123" t="str">
        <f>IF($A272="","",IFERROR(INDEX('İş Değerleme &amp; Kademe'!$N$6:$N$105,MATCH($A272,'İş Değerleme &amp; Kademe'!$A$6:$A$105,0)),""))</f>
        <v/>
      </c>
      <c r="V272" s="108" t="str">
        <f>IF($A272="","",IFERROR(INDEX('İş Değerleme &amp; Kademe'!$O$6:$O$105,MATCH($A272,'İş Değerleme &amp; Kademe'!$A$6:$A$105,0)),""))</f>
        <v/>
      </c>
      <c r="W272" s="123" t="str">
        <f>IF($A272="","",IFERROR(INDEX('Yetenek &amp; Kariyer'!$O$6:$O$105,MATCH($A272,'Yetenek &amp; Kariyer'!$A$6:$A$105,0)),""))</f>
        <v/>
      </c>
      <c r="X272" s="108" t="str">
        <f>IF($A272="","",IFERROR(INDEX('Yetenek &amp; Kariyer'!$P$6:$P$105,MATCH($A272,'Yetenek &amp; Kariyer'!$A$6:$A$105,0)),""))</f>
        <v/>
      </c>
      <c r="Y272" s="108" t="str">
        <f>IF($A272="","",IFERROR(INDEX('Pozisyon Envanteri'!$Q$6:$Q$105,MATCH($A272,'Pozisyon Envanteri'!$A$6:$A$105,0)),""))</f>
        <v/>
      </c>
    </row>
    <row r="273" spans="1:25" x14ac:dyDescent="0.25">
      <c r="A273" s="108" t="str">
        <f>IF('Görev ve İş Yükü'!A273="","",'Görev ve İş Yükü'!A273)</f>
        <v/>
      </c>
      <c r="B273" s="108" t="str">
        <f>IF($A273="","",IFERROR(INDEX('Pozisyon Envanteri'!$B$6:$B$105,MATCH($A273,'Pozisyon Envanteri'!$A$6:$A$105,0)),""))</f>
        <v/>
      </c>
      <c r="C273" s="108" t="str">
        <f>IF($A273="","",IFERROR(INDEX('Pozisyon Envanteri'!$C$6:$C$105,MATCH($A273,'Pozisyon Envanteri'!$A$6:$A$105,0)),""))</f>
        <v/>
      </c>
      <c r="D273" s="108" t="str">
        <f>IF($A273="","",IFERROR(INDEX('Pozisyon Envanteri'!$D$6:$D$105,MATCH($A273,'Pozisyon Envanteri'!$A$6:$A$105,0)),""))</f>
        <v/>
      </c>
      <c r="E273" s="108" t="str">
        <f>IF($A273="","",IFERROR(INDEX('Pozisyon Envanteri'!$E$6:$E$105,MATCH($A273,'Pozisyon Envanteri'!$A$6:$A$105,0)),""))</f>
        <v/>
      </c>
      <c r="F273" s="108" t="str">
        <f>IF($A273="","",IFERROR(INDEX('Pozisyon Envanteri'!$F$6:$F$105,MATCH($A273,'Pozisyon Envanteri'!$A$6:$A$105,0)),""))</f>
        <v/>
      </c>
      <c r="G273" s="108" t="str">
        <f>IF($A273="","",IFERROR(INDEX('Pozisyon Envanteri'!$L$6:$L$105,MATCH($A273,'Pozisyon Envanteri'!$A$6:$A$105,0)),""))</f>
        <v/>
      </c>
      <c r="H273" s="108" t="str">
        <f>IF($A273="","",IFERROR(INDEX('Pozisyon Envanteri'!$M$6:$M$105,MATCH($A273,'Pozisyon Envanteri'!$A$6:$A$105,0)),""))</f>
        <v/>
      </c>
      <c r="I273" s="108" t="str">
        <f>IF($A273="","",'Görev ve İş Yükü'!B273)</f>
        <v/>
      </c>
      <c r="J273" s="108" t="str">
        <f>IF($A273="","",'Görev ve İş Yükü'!C273)</f>
        <v/>
      </c>
      <c r="K273" s="108" t="str">
        <f>IF($A273="","",'Görev ve İş Yükü'!F273)</f>
        <v/>
      </c>
      <c r="L273" s="102" t="str">
        <f>IF($A273="","",'Görev ve İş Yükü'!I273)</f>
        <v/>
      </c>
      <c r="M273" s="108" t="str">
        <f>IF($A273="","",'Görev ve İş Yükü'!W273)</f>
        <v/>
      </c>
      <c r="N273" s="101" t="str">
        <f>IF($A273="","",'Görev ve İş Yükü'!Z273)</f>
        <v/>
      </c>
      <c r="O273" s="101" t="str">
        <f>IF($A273="","",'Görev ve İş Yükü'!AA273)</f>
        <v/>
      </c>
      <c r="P273" s="102" t="str">
        <f>IF($A273="","",'Görev ve İş Yükü'!AB273)</f>
        <v/>
      </c>
      <c r="Q273" s="103" t="str">
        <f>IF($A273="","",'Görev ve İş Yükü'!AC273)</f>
        <v/>
      </c>
      <c r="R273" s="108" t="str">
        <f>IF($A273="","",'Görev ve İş Yükü'!N273)</f>
        <v/>
      </c>
      <c r="S273" s="108" t="str">
        <f>IF($A273="","",'Görev ve İş Yükü'!R273)</f>
        <v/>
      </c>
      <c r="T273" s="108" t="str">
        <f>IF($A273="","",'Görev ve İş Yükü'!S273)</f>
        <v/>
      </c>
      <c r="U273" s="123" t="str">
        <f>IF($A273="","",IFERROR(INDEX('İş Değerleme &amp; Kademe'!$N$6:$N$105,MATCH($A273,'İş Değerleme &amp; Kademe'!$A$6:$A$105,0)),""))</f>
        <v/>
      </c>
      <c r="V273" s="108" t="str">
        <f>IF($A273="","",IFERROR(INDEX('İş Değerleme &amp; Kademe'!$O$6:$O$105,MATCH($A273,'İş Değerleme &amp; Kademe'!$A$6:$A$105,0)),""))</f>
        <v/>
      </c>
      <c r="W273" s="123" t="str">
        <f>IF($A273="","",IFERROR(INDEX('Yetenek &amp; Kariyer'!$O$6:$O$105,MATCH($A273,'Yetenek &amp; Kariyer'!$A$6:$A$105,0)),""))</f>
        <v/>
      </c>
      <c r="X273" s="108" t="str">
        <f>IF($A273="","",IFERROR(INDEX('Yetenek &amp; Kariyer'!$P$6:$P$105,MATCH($A273,'Yetenek &amp; Kariyer'!$A$6:$A$105,0)),""))</f>
        <v/>
      </c>
      <c r="Y273" s="108" t="str">
        <f>IF($A273="","",IFERROR(INDEX('Pozisyon Envanteri'!$Q$6:$Q$105,MATCH($A273,'Pozisyon Envanteri'!$A$6:$A$105,0)),""))</f>
        <v/>
      </c>
    </row>
    <row r="274" spans="1:25" x14ac:dyDescent="0.25">
      <c r="A274" s="108" t="str">
        <f>IF('Görev ve İş Yükü'!A274="","",'Görev ve İş Yükü'!A274)</f>
        <v/>
      </c>
      <c r="B274" s="108" t="str">
        <f>IF($A274="","",IFERROR(INDEX('Pozisyon Envanteri'!$B$6:$B$105,MATCH($A274,'Pozisyon Envanteri'!$A$6:$A$105,0)),""))</f>
        <v/>
      </c>
      <c r="C274" s="108" t="str">
        <f>IF($A274="","",IFERROR(INDEX('Pozisyon Envanteri'!$C$6:$C$105,MATCH($A274,'Pozisyon Envanteri'!$A$6:$A$105,0)),""))</f>
        <v/>
      </c>
      <c r="D274" s="108" t="str">
        <f>IF($A274="","",IFERROR(INDEX('Pozisyon Envanteri'!$D$6:$D$105,MATCH($A274,'Pozisyon Envanteri'!$A$6:$A$105,0)),""))</f>
        <v/>
      </c>
      <c r="E274" s="108" t="str">
        <f>IF($A274="","",IFERROR(INDEX('Pozisyon Envanteri'!$E$6:$E$105,MATCH($A274,'Pozisyon Envanteri'!$A$6:$A$105,0)),""))</f>
        <v/>
      </c>
      <c r="F274" s="108" t="str">
        <f>IF($A274="","",IFERROR(INDEX('Pozisyon Envanteri'!$F$6:$F$105,MATCH($A274,'Pozisyon Envanteri'!$A$6:$A$105,0)),""))</f>
        <v/>
      </c>
      <c r="G274" s="108" t="str">
        <f>IF($A274="","",IFERROR(INDEX('Pozisyon Envanteri'!$L$6:$L$105,MATCH($A274,'Pozisyon Envanteri'!$A$6:$A$105,0)),""))</f>
        <v/>
      </c>
      <c r="H274" s="108" t="str">
        <f>IF($A274="","",IFERROR(INDEX('Pozisyon Envanteri'!$M$6:$M$105,MATCH($A274,'Pozisyon Envanteri'!$A$6:$A$105,0)),""))</f>
        <v/>
      </c>
      <c r="I274" s="108" t="str">
        <f>IF($A274="","",'Görev ve İş Yükü'!B274)</f>
        <v/>
      </c>
      <c r="J274" s="108" t="str">
        <f>IF($A274="","",'Görev ve İş Yükü'!C274)</f>
        <v/>
      </c>
      <c r="K274" s="108" t="str">
        <f>IF($A274="","",'Görev ve İş Yükü'!F274)</f>
        <v/>
      </c>
      <c r="L274" s="102" t="str">
        <f>IF($A274="","",'Görev ve İş Yükü'!I274)</f>
        <v/>
      </c>
      <c r="M274" s="108" t="str">
        <f>IF($A274="","",'Görev ve İş Yükü'!W274)</f>
        <v/>
      </c>
      <c r="N274" s="101" t="str">
        <f>IF($A274="","",'Görev ve İş Yükü'!Z274)</f>
        <v/>
      </c>
      <c r="O274" s="101" t="str">
        <f>IF($A274="","",'Görev ve İş Yükü'!AA274)</f>
        <v/>
      </c>
      <c r="P274" s="102" t="str">
        <f>IF($A274="","",'Görev ve İş Yükü'!AB274)</f>
        <v/>
      </c>
      <c r="Q274" s="103" t="str">
        <f>IF($A274="","",'Görev ve İş Yükü'!AC274)</f>
        <v/>
      </c>
      <c r="R274" s="108" t="str">
        <f>IF($A274="","",'Görev ve İş Yükü'!N274)</f>
        <v/>
      </c>
      <c r="S274" s="108" t="str">
        <f>IF($A274="","",'Görev ve İş Yükü'!R274)</f>
        <v/>
      </c>
      <c r="T274" s="108" t="str">
        <f>IF($A274="","",'Görev ve İş Yükü'!S274)</f>
        <v/>
      </c>
      <c r="U274" s="123" t="str">
        <f>IF($A274="","",IFERROR(INDEX('İş Değerleme &amp; Kademe'!$N$6:$N$105,MATCH($A274,'İş Değerleme &amp; Kademe'!$A$6:$A$105,0)),""))</f>
        <v/>
      </c>
      <c r="V274" s="108" t="str">
        <f>IF($A274="","",IFERROR(INDEX('İş Değerleme &amp; Kademe'!$O$6:$O$105,MATCH($A274,'İş Değerleme &amp; Kademe'!$A$6:$A$105,0)),""))</f>
        <v/>
      </c>
      <c r="W274" s="123" t="str">
        <f>IF($A274="","",IFERROR(INDEX('Yetenek &amp; Kariyer'!$O$6:$O$105,MATCH($A274,'Yetenek &amp; Kariyer'!$A$6:$A$105,0)),""))</f>
        <v/>
      </c>
      <c r="X274" s="108" t="str">
        <f>IF($A274="","",IFERROR(INDEX('Yetenek &amp; Kariyer'!$P$6:$P$105,MATCH($A274,'Yetenek &amp; Kariyer'!$A$6:$A$105,0)),""))</f>
        <v/>
      </c>
      <c r="Y274" s="108" t="str">
        <f>IF($A274="","",IFERROR(INDEX('Pozisyon Envanteri'!$Q$6:$Q$105,MATCH($A274,'Pozisyon Envanteri'!$A$6:$A$105,0)),""))</f>
        <v/>
      </c>
    </row>
    <row r="275" spans="1:25" x14ac:dyDescent="0.25">
      <c r="A275" s="108" t="str">
        <f>IF('Görev ve İş Yükü'!A275="","",'Görev ve İş Yükü'!A275)</f>
        <v/>
      </c>
      <c r="B275" s="108" t="str">
        <f>IF($A275="","",IFERROR(INDEX('Pozisyon Envanteri'!$B$6:$B$105,MATCH($A275,'Pozisyon Envanteri'!$A$6:$A$105,0)),""))</f>
        <v/>
      </c>
      <c r="C275" s="108" t="str">
        <f>IF($A275="","",IFERROR(INDEX('Pozisyon Envanteri'!$C$6:$C$105,MATCH($A275,'Pozisyon Envanteri'!$A$6:$A$105,0)),""))</f>
        <v/>
      </c>
      <c r="D275" s="108" t="str">
        <f>IF($A275="","",IFERROR(INDEX('Pozisyon Envanteri'!$D$6:$D$105,MATCH($A275,'Pozisyon Envanteri'!$A$6:$A$105,0)),""))</f>
        <v/>
      </c>
      <c r="E275" s="108" t="str">
        <f>IF($A275="","",IFERROR(INDEX('Pozisyon Envanteri'!$E$6:$E$105,MATCH($A275,'Pozisyon Envanteri'!$A$6:$A$105,0)),""))</f>
        <v/>
      </c>
      <c r="F275" s="108" t="str">
        <f>IF($A275="","",IFERROR(INDEX('Pozisyon Envanteri'!$F$6:$F$105,MATCH($A275,'Pozisyon Envanteri'!$A$6:$A$105,0)),""))</f>
        <v/>
      </c>
      <c r="G275" s="108" t="str">
        <f>IF($A275="","",IFERROR(INDEX('Pozisyon Envanteri'!$L$6:$L$105,MATCH($A275,'Pozisyon Envanteri'!$A$6:$A$105,0)),""))</f>
        <v/>
      </c>
      <c r="H275" s="108" t="str">
        <f>IF($A275="","",IFERROR(INDEX('Pozisyon Envanteri'!$M$6:$M$105,MATCH($A275,'Pozisyon Envanteri'!$A$6:$A$105,0)),""))</f>
        <v/>
      </c>
      <c r="I275" s="108" t="str">
        <f>IF($A275="","",'Görev ve İş Yükü'!B275)</f>
        <v/>
      </c>
      <c r="J275" s="108" t="str">
        <f>IF($A275="","",'Görev ve İş Yükü'!C275)</f>
        <v/>
      </c>
      <c r="K275" s="108" t="str">
        <f>IF($A275="","",'Görev ve İş Yükü'!F275)</f>
        <v/>
      </c>
      <c r="L275" s="102" t="str">
        <f>IF($A275="","",'Görev ve İş Yükü'!I275)</f>
        <v/>
      </c>
      <c r="M275" s="108" t="str">
        <f>IF($A275="","",'Görev ve İş Yükü'!W275)</f>
        <v/>
      </c>
      <c r="N275" s="101" t="str">
        <f>IF($A275="","",'Görev ve İş Yükü'!Z275)</f>
        <v/>
      </c>
      <c r="O275" s="101" t="str">
        <f>IF($A275="","",'Görev ve İş Yükü'!AA275)</f>
        <v/>
      </c>
      <c r="P275" s="102" t="str">
        <f>IF($A275="","",'Görev ve İş Yükü'!AB275)</f>
        <v/>
      </c>
      <c r="Q275" s="103" t="str">
        <f>IF($A275="","",'Görev ve İş Yükü'!AC275)</f>
        <v/>
      </c>
      <c r="R275" s="108" t="str">
        <f>IF($A275="","",'Görev ve İş Yükü'!N275)</f>
        <v/>
      </c>
      <c r="S275" s="108" t="str">
        <f>IF($A275="","",'Görev ve İş Yükü'!R275)</f>
        <v/>
      </c>
      <c r="T275" s="108" t="str">
        <f>IF($A275="","",'Görev ve İş Yükü'!S275)</f>
        <v/>
      </c>
      <c r="U275" s="123" t="str">
        <f>IF($A275="","",IFERROR(INDEX('İş Değerleme &amp; Kademe'!$N$6:$N$105,MATCH($A275,'İş Değerleme &amp; Kademe'!$A$6:$A$105,0)),""))</f>
        <v/>
      </c>
      <c r="V275" s="108" t="str">
        <f>IF($A275="","",IFERROR(INDEX('İş Değerleme &amp; Kademe'!$O$6:$O$105,MATCH($A275,'İş Değerleme &amp; Kademe'!$A$6:$A$105,0)),""))</f>
        <v/>
      </c>
      <c r="W275" s="123" t="str">
        <f>IF($A275="","",IFERROR(INDEX('Yetenek &amp; Kariyer'!$O$6:$O$105,MATCH($A275,'Yetenek &amp; Kariyer'!$A$6:$A$105,0)),""))</f>
        <v/>
      </c>
      <c r="X275" s="108" t="str">
        <f>IF($A275="","",IFERROR(INDEX('Yetenek &amp; Kariyer'!$P$6:$P$105,MATCH($A275,'Yetenek &amp; Kariyer'!$A$6:$A$105,0)),""))</f>
        <v/>
      </c>
      <c r="Y275" s="108" t="str">
        <f>IF($A275="","",IFERROR(INDEX('Pozisyon Envanteri'!$Q$6:$Q$105,MATCH($A275,'Pozisyon Envanteri'!$A$6:$A$105,0)),""))</f>
        <v/>
      </c>
    </row>
    <row r="276" spans="1:25" x14ac:dyDescent="0.25">
      <c r="A276" s="108" t="str">
        <f>IF('Görev ve İş Yükü'!A276="","",'Görev ve İş Yükü'!A276)</f>
        <v/>
      </c>
      <c r="B276" s="108" t="str">
        <f>IF($A276="","",IFERROR(INDEX('Pozisyon Envanteri'!$B$6:$B$105,MATCH($A276,'Pozisyon Envanteri'!$A$6:$A$105,0)),""))</f>
        <v/>
      </c>
      <c r="C276" s="108" t="str">
        <f>IF($A276="","",IFERROR(INDEX('Pozisyon Envanteri'!$C$6:$C$105,MATCH($A276,'Pozisyon Envanteri'!$A$6:$A$105,0)),""))</f>
        <v/>
      </c>
      <c r="D276" s="108" t="str">
        <f>IF($A276="","",IFERROR(INDEX('Pozisyon Envanteri'!$D$6:$D$105,MATCH($A276,'Pozisyon Envanteri'!$A$6:$A$105,0)),""))</f>
        <v/>
      </c>
      <c r="E276" s="108" t="str">
        <f>IF($A276="","",IFERROR(INDEX('Pozisyon Envanteri'!$E$6:$E$105,MATCH($A276,'Pozisyon Envanteri'!$A$6:$A$105,0)),""))</f>
        <v/>
      </c>
      <c r="F276" s="108" t="str">
        <f>IF($A276="","",IFERROR(INDEX('Pozisyon Envanteri'!$F$6:$F$105,MATCH($A276,'Pozisyon Envanteri'!$A$6:$A$105,0)),""))</f>
        <v/>
      </c>
      <c r="G276" s="108" t="str">
        <f>IF($A276="","",IFERROR(INDEX('Pozisyon Envanteri'!$L$6:$L$105,MATCH($A276,'Pozisyon Envanteri'!$A$6:$A$105,0)),""))</f>
        <v/>
      </c>
      <c r="H276" s="108" t="str">
        <f>IF($A276="","",IFERROR(INDEX('Pozisyon Envanteri'!$M$6:$M$105,MATCH($A276,'Pozisyon Envanteri'!$A$6:$A$105,0)),""))</f>
        <v/>
      </c>
      <c r="I276" s="108" t="str">
        <f>IF($A276="","",'Görev ve İş Yükü'!B276)</f>
        <v/>
      </c>
      <c r="J276" s="108" t="str">
        <f>IF($A276="","",'Görev ve İş Yükü'!C276)</f>
        <v/>
      </c>
      <c r="K276" s="108" t="str">
        <f>IF($A276="","",'Görev ve İş Yükü'!F276)</f>
        <v/>
      </c>
      <c r="L276" s="102" t="str">
        <f>IF($A276="","",'Görev ve İş Yükü'!I276)</f>
        <v/>
      </c>
      <c r="M276" s="108" t="str">
        <f>IF($A276="","",'Görev ve İş Yükü'!W276)</f>
        <v/>
      </c>
      <c r="N276" s="101" t="str">
        <f>IF($A276="","",'Görev ve İş Yükü'!Z276)</f>
        <v/>
      </c>
      <c r="O276" s="101" t="str">
        <f>IF($A276="","",'Görev ve İş Yükü'!AA276)</f>
        <v/>
      </c>
      <c r="P276" s="102" t="str">
        <f>IF($A276="","",'Görev ve İş Yükü'!AB276)</f>
        <v/>
      </c>
      <c r="Q276" s="103" t="str">
        <f>IF($A276="","",'Görev ve İş Yükü'!AC276)</f>
        <v/>
      </c>
      <c r="R276" s="108" t="str">
        <f>IF($A276="","",'Görev ve İş Yükü'!N276)</f>
        <v/>
      </c>
      <c r="S276" s="108" t="str">
        <f>IF($A276="","",'Görev ve İş Yükü'!R276)</f>
        <v/>
      </c>
      <c r="T276" s="108" t="str">
        <f>IF($A276="","",'Görev ve İş Yükü'!S276)</f>
        <v/>
      </c>
      <c r="U276" s="123" t="str">
        <f>IF($A276="","",IFERROR(INDEX('İş Değerleme &amp; Kademe'!$N$6:$N$105,MATCH($A276,'İş Değerleme &amp; Kademe'!$A$6:$A$105,0)),""))</f>
        <v/>
      </c>
      <c r="V276" s="108" t="str">
        <f>IF($A276="","",IFERROR(INDEX('İş Değerleme &amp; Kademe'!$O$6:$O$105,MATCH($A276,'İş Değerleme &amp; Kademe'!$A$6:$A$105,0)),""))</f>
        <v/>
      </c>
      <c r="W276" s="123" t="str">
        <f>IF($A276="","",IFERROR(INDEX('Yetenek &amp; Kariyer'!$O$6:$O$105,MATCH($A276,'Yetenek &amp; Kariyer'!$A$6:$A$105,0)),""))</f>
        <v/>
      </c>
      <c r="X276" s="108" t="str">
        <f>IF($A276="","",IFERROR(INDEX('Yetenek &amp; Kariyer'!$P$6:$P$105,MATCH($A276,'Yetenek &amp; Kariyer'!$A$6:$A$105,0)),""))</f>
        <v/>
      </c>
      <c r="Y276" s="108" t="str">
        <f>IF($A276="","",IFERROR(INDEX('Pozisyon Envanteri'!$Q$6:$Q$105,MATCH($A276,'Pozisyon Envanteri'!$A$6:$A$105,0)),""))</f>
        <v/>
      </c>
    </row>
    <row r="277" spans="1:25" x14ac:dyDescent="0.25">
      <c r="A277" s="108" t="str">
        <f>IF('Görev ve İş Yükü'!A277="","",'Görev ve İş Yükü'!A277)</f>
        <v/>
      </c>
      <c r="B277" s="108" t="str">
        <f>IF($A277="","",IFERROR(INDEX('Pozisyon Envanteri'!$B$6:$B$105,MATCH($A277,'Pozisyon Envanteri'!$A$6:$A$105,0)),""))</f>
        <v/>
      </c>
      <c r="C277" s="108" t="str">
        <f>IF($A277="","",IFERROR(INDEX('Pozisyon Envanteri'!$C$6:$C$105,MATCH($A277,'Pozisyon Envanteri'!$A$6:$A$105,0)),""))</f>
        <v/>
      </c>
      <c r="D277" s="108" t="str">
        <f>IF($A277="","",IFERROR(INDEX('Pozisyon Envanteri'!$D$6:$D$105,MATCH($A277,'Pozisyon Envanteri'!$A$6:$A$105,0)),""))</f>
        <v/>
      </c>
      <c r="E277" s="108" t="str">
        <f>IF($A277="","",IFERROR(INDEX('Pozisyon Envanteri'!$E$6:$E$105,MATCH($A277,'Pozisyon Envanteri'!$A$6:$A$105,0)),""))</f>
        <v/>
      </c>
      <c r="F277" s="108" t="str">
        <f>IF($A277="","",IFERROR(INDEX('Pozisyon Envanteri'!$F$6:$F$105,MATCH($A277,'Pozisyon Envanteri'!$A$6:$A$105,0)),""))</f>
        <v/>
      </c>
      <c r="G277" s="108" t="str">
        <f>IF($A277="","",IFERROR(INDEX('Pozisyon Envanteri'!$L$6:$L$105,MATCH($A277,'Pozisyon Envanteri'!$A$6:$A$105,0)),""))</f>
        <v/>
      </c>
      <c r="H277" s="108" t="str">
        <f>IF($A277="","",IFERROR(INDEX('Pozisyon Envanteri'!$M$6:$M$105,MATCH($A277,'Pozisyon Envanteri'!$A$6:$A$105,0)),""))</f>
        <v/>
      </c>
      <c r="I277" s="108" t="str">
        <f>IF($A277="","",'Görev ve İş Yükü'!B277)</f>
        <v/>
      </c>
      <c r="J277" s="108" t="str">
        <f>IF($A277="","",'Görev ve İş Yükü'!C277)</f>
        <v/>
      </c>
      <c r="K277" s="108" t="str">
        <f>IF($A277="","",'Görev ve İş Yükü'!F277)</f>
        <v/>
      </c>
      <c r="L277" s="102" t="str">
        <f>IF($A277="","",'Görev ve İş Yükü'!I277)</f>
        <v/>
      </c>
      <c r="M277" s="108" t="str">
        <f>IF($A277="","",'Görev ve İş Yükü'!W277)</f>
        <v/>
      </c>
      <c r="N277" s="101" t="str">
        <f>IF($A277="","",'Görev ve İş Yükü'!Z277)</f>
        <v/>
      </c>
      <c r="O277" s="101" t="str">
        <f>IF($A277="","",'Görev ve İş Yükü'!AA277)</f>
        <v/>
      </c>
      <c r="P277" s="102" t="str">
        <f>IF($A277="","",'Görev ve İş Yükü'!AB277)</f>
        <v/>
      </c>
      <c r="Q277" s="103" t="str">
        <f>IF($A277="","",'Görev ve İş Yükü'!AC277)</f>
        <v/>
      </c>
      <c r="R277" s="108" t="str">
        <f>IF($A277="","",'Görev ve İş Yükü'!N277)</f>
        <v/>
      </c>
      <c r="S277" s="108" t="str">
        <f>IF($A277="","",'Görev ve İş Yükü'!R277)</f>
        <v/>
      </c>
      <c r="T277" s="108" t="str">
        <f>IF($A277="","",'Görev ve İş Yükü'!S277)</f>
        <v/>
      </c>
      <c r="U277" s="123" t="str">
        <f>IF($A277="","",IFERROR(INDEX('İş Değerleme &amp; Kademe'!$N$6:$N$105,MATCH($A277,'İş Değerleme &amp; Kademe'!$A$6:$A$105,0)),""))</f>
        <v/>
      </c>
      <c r="V277" s="108" t="str">
        <f>IF($A277="","",IFERROR(INDEX('İş Değerleme &amp; Kademe'!$O$6:$O$105,MATCH($A277,'İş Değerleme &amp; Kademe'!$A$6:$A$105,0)),""))</f>
        <v/>
      </c>
      <c r="W277" s="123" t="str">
        <f>IF($A277="","",IFERROR(INDEX('Yetenek &amp; Kariyer'!$O$6:$O$105,MATCH($A277,'Yetenek &amp; Kariyer'!$A$6:$A$105,0)),""))</f>
        <v/>
      </c>
      <c r="X277" s="108" t="str">
        <f>IF($A277="","",IFERROR(INDEX('Yetenek &amp; Kariyer'!$P$6:$P$105,MATCH($A277,'Yetenek &amp; Kariyer'!$A$6:$A$105,0)),""))</f>
        <v/>
      </c>
      <c r="Y277" s="108" t="str">
        <f>IF($A277="","",IFERROR(INDEX('Pozisyon Envanteri'!$Q$6:$Q$105,MATCH($A277,'Pozisyon Envanteri'!$A$6:$A$105,0)),""))</f>
        <v/>
      </c>
    </row>
    <row r="278" spans="1:25" x14ac:dyDescent="0.25">
      <c r="A278" s="108" t="str">
        <f>IF('Görev ve İş Yükü'!A278="","",'Görev ve İş Yükü'!A278)</f>
        <v/>
      </c>
      <c r="B278" s="108" t="str">
        <f>IF($A278="","",IFERROR(INDEX('Pozisyon Envanteri'!$B$6:$B$105,MATCH($A278,'Pozisyon Envanteri'!$A$6:$A$105,0)),""))</f>
        <v/>
      </c>
      <c r="C278" s="108" t="str">
        <f>IF($A278="","",IFERROR(INDEX('Pozisyon Envanteri'!$C$6:$C$105,MATCH($A278,'Pozisyon Envanteri'!$A$6:$A$105,0)),""))</f>
        <v/>
      </c>
      <c r="D278" s="108" t="str">
        <f>IF($A278="","",IFERROR(INDEX('Pozisyon Envanteri'!$D$6:$D$105,MATCH($A278,'Pozisyon Envanteri'!$A$6:$A$105,0)),""))</f>
        <v/>
      </c>
      <c r="E278" s="108" t="str">
        <f>IF($A278="","",IFERROR(INDEX('Pozisyon Envanteri'!$E$6:$E$105,MATCH($A278,'Pozisyon Envanteri'!$A$6:$A$105,0)),""))</f>
        <v/>
      </c>
      <c r="F278" s="108" t="str">
        <f>IF($A278="","",IFERROR(INDEX('Pozisyon Envanteri'!$F$6:$F$105,MATCH($A278,'Pozisyon Envanteri'!$A$6:$A$105,0)),""))</f>
        <v/>
      </c>
      <c r="G278" s="108" t="str">
        <f>IF($A278="","",IFERROR(INDEX('Pozisyon Envanteri'!$L$6:$L$105,MATCH($A278,'Pozisyon Envanteri'!$A$6:$A$105,0)),""))</f>
        <v/>
      </c>
      <c r="H278" s="108" t="str">
        <f>IF($A278="","",IFERROR(INDEX('Pozisyon Envanteri'!$M$6:$M$105,MATCH($A278,'Pozisyon Envanteri'!$A$6:$A$105,0)),""))</f>
        <v/>
      </c>
      <c r="I278" s="108" t="str">
        <f>IF($A278="","",'Görev ve İş Yükü'!B278)</f>
        <v/>
      </c>
      <c r="J278" s="108" t="str">
        <f>IF($A278="","",'Görev ve İş Yükü'!C278)</f>
        <v/>
      </c>
      <c r="K278" s="108" t="str">
        <f>IF($A278="","",'Görev ve İş Yükü'!F278)</f>
        <v/>
      </c>
      <c r="L278" s="102" t="str">
        <f>IF($A278="","",'Görev ve İş Yükü'!I278)</f>
        <v/>
      </c>
      <c r="M278" s="108" t="str">
        <f>IF($A278="","",'Görev ve İş Yükü'!W278)</f>
        <v/>
      </c>
      <c r="N278" s="101" t="str">
        <f>IF($A278="","",'Görev ve İş Yükü'!Z278)</f>
        <v/>
      </c>
      <c r="O278" s="101" t="str">
        <f>IF($A278="","",'Görev ve İş Yükü'!AA278)</f>
        <v/>
      </c>
      <c r="P278" s="102" t="str">
        <f>IF($A278="","",'Görev ve İş Yükü'!AB278)</f>
        <v/>
      </c>
      <c r="Q278" s="103" t="str">
        <f>IF($A278="","",'Görev ve İş Yükü'!AC278)</f>
        <v/>
      </c>
      <c r="R278" s="108" t="str">
        <f>IF($A278="","",'Görev ve İş Yükü'!N278)</f>
        <v/>
      </c>
      <c r="S278" s="108" t="str">
        <f>IF($A278="","",'Görev ve İş Yükü'!R278)</f>
        <v/>
      </c>
      <c r="T278" s="108" t="str">
        <f>IF($A278="","",'Görev ve İş Yükü'!S278)</f>
        <v/>
      </c>
      <c r="U278" s="123" t="str">
        <f>IF($A278="","",IFERROR(INDEX('İş Değerleme &amp; Kademe'!$N$6:$N$105,MATCH($A278,'İş Değerleme &amp; Kademe'!$A$6:$A$105,0)),""))</f>
        <v/>
      </c>
      <c r="V278" s="108" t="str">
        <f>IF($A278="","",IFERROR(INDEX('İş Değerleme &amp; Kademe'!$O$6:$O$105,MATCH($A278,'İş Değerleme &amp; Kademe'!$A$6:$A$105,0)),""))</f>
        <v/>
      </c>
      <c r="W278" s="123" t="str">
        <f>IF($A278="","",IFERROR(INDEX('Yetenek &amp; Kariyer'!$O$6:$O$105,MATCH($A278,'Yetenek &amp; Kariyer'!$A$6:$A$105,0)),""))</f>
        <v/>
      </c>
      <c r="X278" s="108" t="str">
        <f>IF($A278="","",IFERROR(INDEX('Yetenek &amp; Kariyer'!$P$6:$P$105,MATCH($A278,'Yetenek &amp; Kariyer'!$A$6:$A$105,0)),""))</f>
        <v/>
      </c>
      <c r="Y278" s="108" t="str">
        <f>IF($A278="","",IFERROR(INDEX('Pozisyon Envanteri'!$Q$6:$Q$105,MATCH($A278,'Pozisyon Envanteri'!$A$6:$A$105,0)),""))</f>
        <v/>
      </c>
    </row>
    <row r="279" spans="1:25" x14ac:dyDescent="0.25">
      <c r="A279" s="108" t="str">
        <f>IF('Görev ve İş Yükü'!A279="","",'Görev ve İş Yükü'!A279)</f>
        <v/>
      </c>
      <c r="B279" s="108" t="str">
        <f>IF($A279="","",IFERROR(INDEX('Pozisyon Envanteri'!$B$6:$B$105,MATCH($A279,'Pozisyon Envanteri'!$A$6:$A$105,0)),""))</f>
        <v/>
      </c>
      <c r="C279" s="108" t="str">
        <f>IF($A279="","",IFERROR(INDEX('Pozisyon Envanteri'!$C$6:$C$105,MATCH($A279,'Pozisyon Envanteri'!$A$6:$A$105,0)),""))</f>
        <v/>
      </c>
      <c r="D279" s="108" t="str">
        <f>IF($A279="","",IFERROR(INDEX('Pozisyon Envanteri'!$D$6:$D$105,MATCH($A279,'Pozisyon Envanteri'!$A$6:$A$105,0)),""))</f>
        <v/>
      </c>
      <c r="E279" s="108" t="str">
        <f>IF($A279="","",IFERROR(INDEX('Pozisyon Envanteri'!$E$6:$E$105,MATCH($A279,'Pozisyon Envanteri'!$A$6:$A$105,0)),""))</f>
        <v/>
      </c>
      <c r="F279" s="108" t="str">
        <f>IF($A279="","",IFERROR(INDEX('Pozisyon Envanteri'!$F$6:$F$105,MATCH($A279,'Pozisyon Envanteri'!$A$6:$A$105,0)),""))</f>
        <v/>
      </c>
      <c r="G279" s="108" t="str">
        <f>IF($A279="","",IFERROR(INDEX('Pozisyon Envanteri'!$L$6:$L$105,MATCH($A279,'Pozisyon Envanteri'!$A$6:$A$105,0)),""))</f>
        <v/>
      </c>
      <c r="H279" s="108" t="str">
        <f>IF($A279="","",IFERROR(INDEX('Pozisyon Envanteri'!$M$6:$M$105,MATCH($A279,'Pozisyon Envanteri'!$A$6:$A$105,0)),""))</f>
        <v/>
      </c>
      <c r="I279" s="108" t="str">
        <f>IF($A279="","",'Görev ve İş Yükü'!B279)</f>
        <v/>
      </c>
      <c r="J279" s="108" t="str">
        <f>IF($A279="","",'Görev ve İş Yükü'!C279)</f>
        <v/>
      </c>
      <c r="K279" s="108" t="str">
        <f>IF($A279="","",'Görev ve İş Yükü'!F279)</f>
        <v/>
      </c>
      <c r="L279" s="102" t="str">
        <f>IF($A279="","",'Görev ve İş Yükü'!I279)</f>
        <v/>
      </c>
      <c r="M279" s="108" t="str">
        <f>IF($A279="","",'Görev ve İş Yükü'!W279)</f>
        <v/>
      </c>
      <c r="N279" s="101" t="str">
        <f>IF($A279="","",'Görev ve İş Yükü'!Z279)</f>
        <v/>
      </c>
      <c r="O279" s="101" t="str">
        <f>IF($A279="","",'Görev ve İş Yükü'!AA279)</f>
        <v/>
      </c>
      <c r="P279" s="102" t="str">
        <f>IF($A279="","",'Görev ve İş Yükü'!AB279)</f>
        <v/>
      </c>
      <c r="Q279" s="103" t="str">
        <f>IF($A279="","",'Görev ve İş Yükü'!AC279)</f>
        <v/>
      </c>
      <c r="R279" s="108" t="str">
        <f>IF($A279="","",'Görev ve İş Yükü'!N279)</f>
        <v/>
      </c>
      <c r="S279" s="108" t="str">
        <f>IF($A279="","",'Görev ve İş Yükü'!R279)</f>
        <v/>
      </c>
      <c r="T279" s="108" t="str">
        <f>IF($A279="","",'Görev ve İş Yükü'!S279)</f>
        <v/>
      </c>
      <c r="U279" s="123" t="str">
        <f>IF($A279="","",IFERROR(INDEX('İş Değerleme &amp; Kademe'!$N$6:$N$105,MATCH($A279,'İş Değerleme &amp; Kademe'!$A$6:$A$105,0)),""))</f>
        <v/>
      </c>
      <c r="V279" s="108" t="str">
        <f>IF($A279="","",IFERROR(INDEX('İş Değerleme &amp; Kademe'!$O$6:$O$105,MATCH($A279,'İş Değerleme &amp; Kademe'!$A$6:$A$105,0)),""))</f>
        <v/>
      </c>
      <c r="W279" s="123" t="str">
        <f>IF($A279="","",IFERROR(INDEX('Yetenek &amp; Kariyer'!$O$6:$O$105,MATCH($A279,'Yetenek &amp; Kariyer'!$A$6:$A$105,0)),""))</f>
        <v/>
      </c>
      <c r="X279" s="108" t="str">
        <f>IF($A279="","",IFERROR(INDEX('Yetenek &amp; Kariyer'!$P$6:$P$105,MATCH($A279,'Yetenek &amp; Kariyer'!$A$6:$A$105,0)),""))</f>
        <v/>
      </c>
      <c r="Y279" s="108" t="str">
        <f>IF($A279="","",IFERROR(INDEX('Pozisyon Envanteri'!$Q$6:$Q$105,MATCH($A279,'Pozisyon Envanteri'!$A$6:$A$105,0)),""))</f>
        <v/>
      </c>
    </row>
    <row r="280" spans="1:25" x14ac:dyDescent="0.25">
      <c r="A280" s="108" t="str">
        <f>IF('Görev ve İş Yükü'!A280="","",'Görev ve İş Yükü'!A280)</f>
        <v/>
      </c>
      <c r="B280" s="108" t="str">
        <f>IF($A280="","",IFERROR(INDEX('Pozisyon Envanteri'!$B$6:$B$105,MATCH($A280,'Pozisyon Envanteri'!$A$6:$A$105,0)),""))</f>
        <v/>
      </c>
      <c r="C280" s="108" t="str">
        <f>IF($A280="","",IFERROR(INDEX('Pozisyon Envanteri'!$C$6:$C$105,MATCH($A280,'Pozisyon Envanteri'!$A$6:$A$105,0)),""))</f>
        <v/>
      </c>
      <c r="D280" s="108" t="str">
        <f>IF($A280="","",IFERROR(INDEX('Pozisyon Envanteri'!$D$6:$D$105,MATCH($A280,'Pozisyon Envanteri'!$A$6:$A$105,0)),""))</f>
        <v/>
      </c>
      <c r="E280" s="108" t="str">
        <f>IF($A280="","",IFERROR(INDEX('Pozisyon Envanteri'!$E$6:$E$105,MATCH($A280,'Pozisyon Envanteri'!$A$6:$A$105,0)),""))</f>
        <v/>
      </c>
      <c r="F280" s="108" t="str">
        <f>IF($A280="","",IFERROR(INDEX('Pozisyon Envanteri'!$F$6:$F$105,MATCH($A280,'Pozisyon Envanteri'!$A$6:$A$105,0)),""))</f>
        <v/>
      </c>
      <c r="G280" s="108" t="str">
        <f>IF($A280="","",IFERROR(INDEX('Pozisyon Envanteri'!$L$6:$L$105,MATCH($A280,'Pozisyon Envanteri'!$A$6:$A$105,0)),""))</f>
        <v/>
      </c>
      <c r="H280" s="108" t="str">
        <f>IF($A280="","",IFERROR(INDEX('Pozisyon Envanteri'!$M$6:$M$105,MATCH($A280,'Pozisyon Envanteri'!$A$6:$A$105,0)),""))</f>
        <v/>
      </c>
      <c r="I280" s="108" t="str">
        <f>IF($A280="","",'Görev ve İş Yükü'!B280)</f>
        <v/>
      </c>
      <c r="J280" s="108" t="str">
        <f>IF($A280="","",'Görev ve İş Yükü'!C280)</f>
        <v/>
      </c>
      <c r="K280" s="108" t="str">
        <f>IF($A280="","",'Görev ve İş Yükü'!F280)</f>
        <v/>
      </c>
      <c r="L280" s="102" t="str">
        <f>IF($A280="","",'Görev ve İş Yükü'!I280)</f>
        <v/>
      </c>
      <c r="M280" s="108" t="str">
        <f>IF($A280="","",'Görev ve İş Yükü'!W280)</f>
        <v/>
      </c>
      <c r="N280" s="101" t="str">
        <f>IF($A280="","",'Görev ve İş Yükü'!Z280)</f>
        <v/>
      </c>
      <c r="O280" s="101" t="str">
        <f>IF($A280="","",'Görev ve İş Yükü'!AA280)</f>
        <v/>
      </c>
      <c r="P280" s="102" t="str">
        <f>IF($A280="","",'Görev ve İş Yükü'!AB280)</f>
        <v/>
      </c>
      <c r="Q280" s="103" t="str">
        <f>IF($A280="","",'Görev ve İş Yükü'!AC280)</f>
        <v/>
      </c>
      <c r="R280" s="108" t="str">
        <f>IF($A280="","",'Görev ve İş Yükü'!N280)</f>
        <v/>
      </c>
      <c r="S280" s="108" t="str">
        <f>IF($A280="","",'Görev ve İş Yükü'!R280)</f>
        <v/>
      </c>
      <c r="T280" s="108" t="str">
        <f>IF($A280="","",'Görev ve İş Yükü'!S280)</f>
        <v/>
      </c>
      <c r="U280" s="123" t="str">
        <f>IF($A280="","",IFERROR(INDEX('İş Değerleme &amp; Kademe'!$N$6:$N$105,MATCH($A280,'İş Değerleme &amp; Kademe'!$A$6:$A$105,0)),""))</f>
        <v/>
      </c>
      <c r="V280" s="108" t="str">
        <f>IF($A280="","",IFERROR(INDEX('İş Değerleme &amp; Kademe'!$O$6:$O$105,MATCH($A280,'İş Değerleme &amp; Kademe'!$A$6:$A$105,0)),""))</f>
        <v/>
      </c>
      <c r="W280" s="123" t="str">
        <f>IF($A280="","",IFERROR(INDEX('Yetenek &amp; Kariyer'!$O$6:$O$105,MATCH($A280,'Yetenek &amp; Kariyer'!$A$6:$A$105,0)),""))</f>
        <v/>
      </c>
      <c r="X280" s="108" t="str">
        <f>IF($A280="","",IFERROR(INDEX('Yetenek &amp; Kariyer'!$P$6:$P$105,MATCH($A280,'Yetenek &amp; Kariyer'!$A$6:$A$105,0)),""))</f>
        <v/>
      </c>
      <c r="Y280" s="108" t="str">
        <f>IF($A280="","",IFERROR(INDEX('Pozisyon Envanteri'!$Q$6:$Q$105,MATCH($A280,'Pozisyon Envanteri'!$A$6:$A$105,0)),""))</f>
        <v/>
      </c>
    </row>
    <row r="281" spans="1:25" x14ac:dyDescent="0.25">
      <c r="A281" s="108" t="str">
        <f>IF('Görev ve İş Yükü'!A281="","",'Görev ve İş Yükü'!A281)</f>
        <v/>
      </c>
      <c r="B281" s="108" t="str">
        <f>IF($A281="","",IFERROR(INDEX('Pozisyon Envanteri'!$B$6:$B$105,MATCH($A281,'Pozisyon Envanteri'!$A$6:$A$105,0)),""))</f>
        <v/>
      </c>
      <c r="C281" s="108" t="str">
        <f>IF($A281="","",IFERROR(INDEX('Pozisyon Envanteri'!$C$6:$C$105,MATCH($A281,'Pozisyon Envanteri'!$A$6:$A$105,0)),""))</f>
        <v/>
      </c>
      <c r="D281" s="108" t="str">
        <f>IF($A281="","",IFERROR(INDEX('Pozisyon Envanteri'!$D$6:$D$105,MATCH($A281,'Pozisyon Envanteri'!$A$6:$A$105,0)),""))</f>
        <v/>
      </c>
      <c r="E281" s="108" t="str">
        <f>IF($A281="","",IFERROR(INDEX('Pozisyon Envanteri'!$E$6:$E$105,MATCH($A281,'Pozisyon Envanteri'!$A$6:$A$105,0)),""))</f>
        <v/>
      </c>
      <c r="F281" s="108" t="str">
        <f>IF($A281="","",IFERROR(INDEX('Pozisyon Envanteri'!$F$6:$F$105,MATCH($A281,'Pozisyon Envanteri'!$A$6:$A$105,0)),""))</f>
        <v/>
      </c>
      <c r="G281" s="108" t="str">
        <f>IF($A281="","",IFERROR(INDEX('Pozisyon Envanteri'!$L$6:$L$105,MATCH($A281,'Pozisyon Envanteri'!$A$6:$A$105,0)),""))</f>
        <v/>
      </c>
      <c r="H281" s="108" t="str">
        <f>IF($A281="","",IFERROR(INDEX('Pozisyon Envanteri'!$M$6:$M$105,MATCH($A281,'Pozisyon Envanteri'!$A$6:$A$105,0)),""))</f>
        <v/>
      </c>
      <c r="I281" s="108" t="str">
        <f>IF($A281="","",'Görev ve İş Yükü'!B281)</f>
        <v/>
      </c>
      <c r="J281" s="108" t="str">
        <f>IF($A281="","",'Görev ve İş Yükü'!C281)</f>
        <v/>
      </c>
      <c r="K281" s="108" t="str">
        <f>IF($A281="","",'Görev ve İş Yükü'!F281)</f>
        <v/>
      </c>
      <c r="L281" s="102" t="str">
        <f>IF($A281="","",'Görev ve İş Yükü'!I281)</f>
        <v/>
      </c>
      <c r="M281" s="108" t="str">
        <f>IF($A281="","",'Görev ve İş Yükü'!W281)</f>
        <v/>
      </c>
      <c r="N281" s="101" t="str">
        <f>IF($A281="","",'Görev ve İş Yükü'!Z281)</f>
        <v/>
      </c>
      <c r="O281" s="101" t="str">
        <f>IF($A281="","",'Görev ve İş Yükü'!AA281)</f>
        <v/>
      </c>
      <c r="P281" s="102" t="str">
        <f>IF($A281="","",'Görev ve İş Yükü'!AB281)</f>
        <v/>
      </c>
      <c r="Q281" s="103" t="str">
        <f>IF($A281="","",'Görev ve İş Yükü'!AC281)</f>
        <v/>
      </c>
      <c r="R281" s="108" t="str">
        <f>IF($A281="","",'Görev ve İş Yükü'!N281)</f>
        <v/>
      </c>
      <c r="S281" s="108" t="str">
        <f>IF($A281="","",'Görev ve İş Yükü'!R281)</f>
        <v/>
      </c>
      <c r="T281" s="108" t="str">
        <f>IF($A281="","",'Görev ve İş Yükü'!S281)</f>
        <v/>
      </c>
      <c r="U281" s="123" t="str">
        <f>IF($A281="","",IFERROR(INDEX('İş Değerleme &amp; Kademe'!$N$6:$N$105,MATCH($A281,'İş Değerleme &amp; Kademe'!$A$6:$A$105,0)),""))</f>
        <v/>
      </c>
      <c r="V281" s="108" t="str">
        <f>IF($A281="","",IFERROR(INDEX('İş Değerleme &amp; Kademe'!$O$6:$O$105,MATCH($A281,'İş Değerleme &amp; Kademe'!$A$6:$A$105,0)),""))</f>
        <v/>
      </c>
      <c r="W281" s="123" t="str">
        <f>IF($A281="","",IFERROR(INDEX('Yetenek &amp; Kariyer'!$O$6:$O$105,MATCH($A281,'Yetenek &amp; Kariyer'!$A$6:$A$105,0)),""))</f>
        <v/>
      </c>
      <c r="X281" s="108" t="str">
        <f>IF($A281="","",IFERROR(INDEX('Yetenek &amp; Kariyer'!$P$6:$P$105,MATCH($A281,'Yetenek &amp; Kariyer'!$A$6:$A$105,0)),""))</f>
        <v/>
      </c>
      <c r="Y281" s="108" t="str">
        <f>IF($A281="","",IFERROR(INDEX('Pozisyon Envanteri'!$Q$6:$Q$105,MATCH($A281,'Pozisyon Envanteri'!$A$6:$A$105,0)),""))</f>
        <v/>
      </c>
    </row>
    <row r="282" spans="1:25" x14ac:dyDescent="0.25">
      <c r="A282" s="108" t="str">
        <f>IF('Görev ve İş Yükü'!A282="","",'Görev ve İş Yükü'!A282)</f>
        <v/>
      </c>
      <c r="B282" s="108" t="str">
        <f>IF($A282="","",IFERROR(INDEX('Pozisyon Envanteri'!$B$6:$B$105,MATCH($A282,'Pozisyon Envanteri'!$A$6:$A$105,0)),""))</f>
        <v/>
      </c>
      <c r="C282" s="108" t="str">
        <f>IF($A282="","",IFERROR(INDEX('Pozisyon Envanteri'!$C$6:$C$105,MATCH($A282,'Pozisyon Envanteri'!$A$6:$A$105,0)),""))</f>
        <v/>
      </c>
      <c r="D282" s="108" t="str">
        <f>IF($A282="","",IFERROR(INDEX('Pozisyon Envanteri'!$D$6:$D$105,MATCH($A282,'Pozisyon Envanteri'!$A$6:$A$105,0)),""))</f>
        <v/>
      </c>
      <c r="E282" s="108" t="str">
        <f>IF($A282="","",IFERROR(INDEX('Pozisyon Envanteri'!$E$6:$E$105,MATCH($A282,'Pozisyon Envanteri'!$A$6:$A$105,0)),""))</f>
        <v/>
      </c>
      <c r="F282" s="108" t="str">
        <f>IF($A282="","",IFERROR(INDEX('Pozisyon Envanteri'!$F$6:$F$105,MATCH($A282,'Pozisyon Envanteri'!$A$6:$A$105,0)),""))</f>
        <v/>
      </c>
      <c r="G282" s="108" t="str">
        <f>IF($A282="","",IFERROR(INDEX('Pozisyon Envanteri'!$L$6:$L$105,MATCH($A282,'Pozisyon Envanteri'!$A$6:$A$105,0)),""))</f>
        <v/>
      </c>
      <c r="H282" s="108" t="str">
        <f>IF($A282="","",IFERROR(INDEX('Pozisyon Envanteri'!$M$6:$M$105,MATCH($A282,'Pozisyon Envanteri'!$A$6:$A$105,0)),""))</f>
        <v/>
      </c>
      <c r="I282" s="108" t="str">
        <f>IF($A282="","",'Görev ve İş Yükü'!B282)</f>
        <v/>
      </c>
      <c r="J282" s="108" t="str">
        <f>IF($A282="","",'Görev ve İş Yükü'!C282)</f>
        <v/>
      </c>
      <c r="K282" s="108" t="str">
        <f>IF($A282="","",'Görev ve İş Yükü'!F282)</f>
        <v/>
      </c>
      <c r="L282" s="102" t="str">
        <f>IF($A282="","",'Görev ve İş Yükü'!I282)</f>
        <v/>
      </c>
      <c r="M282" s="108" t="str">
        <f>IF($A282="","",'Görev ve İş Yükü'!W282)</f>
        <v/>
      </c>
      <c r="N282" s="101" t="str">
        <f>IF($A282="","",'Görev ve İş Yükü'!Z282)</f>
        <v/>
      </c>
      <c r="O282" s="101" t="str">
        <f>IF($A282="","",'Görev ve İş Yükü'!AA282)</f>
        <v/>
      </c>
      <c r="P282" s="102" t="str">
        <f>IF($A282="","",'Görev ve İş Yükü'!AB282)</f>
        <v/>
      </c>
      <c r="Q282" s="103" t="str">
        <f>IF($A282="","",'Görev ve İş Yükü'!AC282)</f>
        <v/>
      </c>
      <c r="R282" s="108" t="str">
        <f>IF($A282="","",'Görev ve İş Yükü'!N282)</f>
        <v/>
      </c>
      <c r="S282" s="108" t="str">
        <f>IF($A282="","",'Görev ve İş Yükü'!R282)</f>
        <v/>
      </c>
      <c r="T282" s="108" t="str">
        <f>IF($A282="","",'Görev ve İş Yükü'!S282)</f>
        <v/>
      </c>
      <c r="U282" s="123" t="str">
        <f>IF($A282="","",IFERROR(INDEX('İş Değerleme &amp; Kademe'!$N$6:$N$105,MATCH($A282,'İş Değerleme &amp; Kademe'!$A$6:$A$105,0)),""))</f>
        <v/>
      </c>
      <c r="V282" s="108" t="str">
        <f>IF($A282="","",IFERROR(INDEX('İş Değerleme &amp; Kademe'!$O$6:$O$105,MATCH($A282,'İş Değerleme &amp; Kademe'!$A$6:$A$105,0)),""))</f>
        <v/>
      </c>
      <c r="W282" s="123" t="str">
        <f>IF($A282="","",IFERROR(INDEX('Yetenek &amp; Kariyer'!$O$6:$O$105,MATCH($A282,'Yetenek &amp; Kariyer'!$A$6:$A$105,0)),""))</f>
        <v/>
      </c>
      <c r="X282" s="108" t="str">
        <f>IF($A282="","",IFERROR(INDEX('Yetenek &amp; Kariyer'!$P$6:$P$105,MATCH($A282,'Yetenek &amp; Kariyer'!$A$6:$A$105,0)),""))</f>
        <v/>
      </c>
      <c r="Y282" s="108" t="str">
        <f>IF($A282="","",IFERROR(INDEX('Pozisyon Envanteri'!$Q$6:$Q$105,MATCH($A282,'Pozisyon Envanteri'!$A$6:$A$105,0)),""))</f>
        <v/>
      </c>
    </row>
    <row r="283" spans="1:25" x14ac:dyDescent="0.25">
      <c r="A283" s="108" t="str">
        <f>IF('Görev ve İş Yükü'!A283="","",'Görev ve İş Yükü'!A283)</f>
        <v/>
      </c>
      <c r="B283" s="108" t="str">
        <f>IF($A283="","",IFERROR(INDEX('Pozisyon Envanteri'!$B$6:$B$105,MATCH($A283,'Pozisyon Envanteri'!$A$6:$A$105,0)),""))</f>
        <v/>
      </c>
      <c r="C283" s="108" t="str">
        <f>IF($A283="","",IFERROR(INDEX('Pozisyon Envanteri'!$C$6:$C$105,MATCH($A283,'Pozisyon Envanteri'!$A$6:$A$105,0)),""))</f>
        <v/>
      </c>
      <c r="D283" s="108" t="str">
        <f>IF($A283="","",IFERROR(INDEX('Pozisyon Envanteri'!$D$6:$D$105,MATCH($A283,'Pozisyon Envanteri'!$A$6:$A$105,0)),""))</f>
        <v/>
      </c>
      <c r="E283" s="108" t="str">
        <f>IF($A283="","",IFERROR(INDEX('Pozisyon Envanteri'!$E$6:$E$105,MATCH($A283,'Pozisyon Envanteri'!$A$6:$A$105,0)),""))</f>
        <v/>
      </c>
      <c r="F283" s="108" t="str">
        <f>IF($A283="","",IFERROR(INDEX('Pozisyon Envanteri'!$F$6:$F$105,MATCH($A283,'Pozisyon Envanteri'!$A$6:$A$105,0)),""))</f>
        <v/>
      </c>
      <c r="G283" s="108" t="str">
        <f>IF($A283="","",IFERROR(INDEX('Pozisyon Envanteri'!$L$6:$L$105,MATCH($A283,'Pozisyon Envanteri'!$A$6:$A$105,0)),""))</f>
        <v/>
      </c>
      <c r="H283" s="108" t="str">
        <f>IF($A283="","",IFERROR(INDEX('Pozisyon Envanteri'!$M$6:$M$105,MATCH($A283,'Pozisyon Envanteri'!$A$6:$A$105,0)),""))</f>
        <v/>
      </c>
      <c r="I283" s="108" t="str">
        <f>IF($A283="","",'Görev ve İş Yükü'!B283)</f>
        <v/>
      </c>
      <c r="J283" s="108" t="str">
        <f>IF($A283="","",'Görev ve İş Yükü'!C283)</f>
        <v/>
      </c>
      <c r="K283" s="108" t="str">
        <f>IF($A283="","",'Görev ve İş Yükü'!F283)</f>
        <v/>
      </c>
      <c r="L283" s="102" t="str">
        <f>IF($A283="","",'Görev ve İş Yükü'!I283)</f>
        <v/>
      </c>
      <c r="M283" s="108" t="str">
        <f>IF($A283="","",'Görev ve İş Yükü'!W283)</f>
        <v/>
      </c>
      <c r="N283" s="101" t="str">
        <f>IF($A283="","",'Görev ve İş Yükü'!Z283)</f>
        <v/>
      </c>
      <c r="O283" s="101" t="str">
        <f>IF($A283="","",'Görev ve İş Yükü'!AA283)</f>
        <v/>
      </c>
      <c r="P283" s="102" t="str">
        <f>IF($A283="","",'Görev ve İş Yükü'!AB283)</f>
        <v/>
      </c>
      <c r="Q283" s="103" t="str">
        <f>IF($A283="","",'Görev ve İş Yükü'!AC283)</f>
        <v/>
      </c>
      <c r="R283" s="108" t="str">
        <f>IF($A283="","",'Görev ve İş Yükü'!N283)</f>
        <v/>
      </c>
      <c r="S283" s="108" t="str">
        <f>IF($A283="","",'Görev ve İş Yükü'!R283)</f>
        <v/>
      </c>
      <c r="T283" s="108" t="str">
        <f>IF($A283="","",'Görev ve İş Yükü'!S283)</f>
        <v/>
      </c>
      <c r="U283" s="123" t="str">
        <f>IF($A283="","",IFERROR(INDEX('İş Değerleme &amp; Kademe'!$N$6:$N$105,MATCH($A283,'İş Değerleme &amp; Kademe'!$A$6:$A$105,0)),""))</f>
        <v/>
      </c>
      <c r="V283" s="108" t="str">
        <f>IF($A283="","",IFERROR(INDEX('İş Değerleme &amp; Kademe'!$O$6:$O$105,MATCH($A283,'İş Değerleme &amp; Kademe'!$A$6:$A$105,0)),""))</f>
        <v/>
      </c>
      <c r="W283" s="123" t="str">
        <f>IF($A283="","",IFERROR(INDEX('Yetenek &amp; Kariyer'!$O$6:$O$105,MATCH($A283,'Yetenek &amp; Kariyer'!$A$6:$A$105,0)),""))</f>
        <v/>
      </c>
      <c r="X283" s="108" t="str">
        <f>IF($A283="","",IFERROR(INDEX('Yetenek &amp; Kariyer'!$P$6:$P$105,MATCH($A283,'Yetenek &amp; Kariyer'!$A$6:$A$105,0)),""))</f>
        <v/>
      </c>
      <c r="Y283" s="108" t="str">
        <f>IF($A283="","",IFERROR(INDEX('Pozisyon Envanteri'!$Q$6:$Q$105,MATCH($A283,'Pozisyon Envanteri'!$A$6:$A$105,0)),""))</f>
        <v/>
      </c>
    </row>
    <row r="284" spans="1:25" x14ac:dyDescent="0.25">
      <c r="A284" s="108" t="str">
        <f>IF('Görev ve İş Yükü'!A284="","",'Görev ve İş Yükü'!A284)</f>
        <v/>
      </c>
      <c r="B284" s="108" t="str">
        <f>IF($A284="","",IFERROR(INDEX('Pozisyon Envanteri'!$B$6:$B$105,MATCH($A284,'Pozisyon Envanteri'!$A$6:$A$105,0)),""))</f>
        <v/>
      </c>
      <c r="C284" s="108" t="str">
        <f>IF($A284="","",IFERROR(INDEX('Pozisyon Envanteri'!$C$6:$C$105,MATCH($A284,'Pozisyon Envanteri'!$A$6:$A$105,0)),""))</f>
        <v/>
      </c>
      <c r="D284" s="108" t="str">
        <f>IF($A284="","",IFERROR(INDEX('Pozisyon Envanteri'!$D$6:$D$105,MATCH($A284,'Pozisyon Envanteri'!$A$6:$A$105,0)),""))</f>
        <v/>
      </c>
      <c r="E284" s="108" t="str">
        <f>IF($A284="","",IFERROR(INDEX('Pozisyon Envanteri'!$E$6:$E$105,MATCH($A284,'Pozisyon Envanteri'!$A$6:$A$105,0)),""))</f>
        <v/>
      </c>
      <c r="F284" s="108" t="str">
        <f>IF($A284="","",IFERROR(INDEX('Pozisyon Envanteri'!$F$6:$F$105,MATCH($A284,'Pozisyon Envanteri'!$A$6:$A$105,0)),""))</f>
        <v/>
      </c>
      <c r="G284" s="108" t="str">
        <f>IF($A284="","",IFERROR(INDEX('Pozisyon Envanteri'!$L$6:$L$105,MATCH($A284,'Pozisyon Envanteri'!$A$6:$A$105,0)),""))</f>
        <v/>
      </c>
      <c r="H284" s="108" t="str">
        <f>IF($A284="","",IFERROR(INDEX('Pozisyon Envanteri'!$M$6:$M$105,MATCH($A284,'Pozisyon Envanteri'!$A$6:$A$105,0)),""))</f>
        <v/>
      </c>
      <c r="I284" s="108" t="str">
        <f>IF($A284="","",'Görev ve İş Yükü'!B284)</f>
        <v/>
      </c>
      <c r="J284" s="108" t="str">
        <f>IF($A284="","",'Görev ve İş Yükü'!C284)</f>
        <v/>
      </c>
      <c r="K284" s="108" t="str">
        <f>IF($A284="","",'Görev ve İş Yükü'!F284)</f>
        <v/>
      </c>
      <c r="L284" s="102" t="str">
        <f>IF($A284="","",'Görev ve İş Yükü'!I284)</f>
        <v/>
      </c>
      <c r="M284" s="108" t="str">
        <f>IF($A284="","",'Görev ve İş Yükü'!W284)</f>
        <v/>
      </c>
      <c r="N284" s="101" t="str">
        <f>IF($A284="","",'Görev ve İş Yükü'!Z284)</f>
        <v/>
      </c>
      <c r="O284" s="101" t="str">
        <f>IF($A284="","",'Görev ve İş Yükü'!AA284)</f>
        <v/>
      </c>
      <c r="P284" s="102" t="str">
        <f>IF($A284="","",'Görev ve İş Yükü'!AB284)</f>
        <v/>
      </c>
      <c r="Q284" s="103" t="str">
        <f>IF($A284="","",'Görev ve İş Yükü'!AC284)</f>
        <v/>
      </c>
      <c r="R284" s="108" t="str">
        <f>IF($A284="","",'Görev ve İş Yükü'!N284)</f>
        <v/>
      </c>
      <c r="S284" s="108" t="str">
        <f>IF($A284="","",'Görev ve İş Yükü'!R284)</f>
        <v/>
      </c>
      <c r="T284" s="108" t="str">
        <f>IF($A284="","",'Görev ve İş Yükü'!S284)</f>
        <v/>
      </c>
      <c r="U284" s="123" t="str">
        <f>IF($A284="","",IFERROR(INDEX('İş Değerleme &amp; Kademe'!$N$6:$N$105,MATCH($A284,'İş Değerleme &amp; Kademe'!$A$6:$A$105,0)),""))</f>
        <v/>
      </c>
      <c r="V284" s="108" t="str">
        <f>IF($A284="","",IFERROR(INDEX('İş Değerleme &amp; Kademe'!$O$6:$O$105,MATCH($A284,'İş Değerleme &amp; Kademe'!$A$6:$A$105,0)),""))</f>
        <v/>
      </c>
      <c r="W284" s="123" t="str">
        <f>IF($A284="","",IFERROR(INDEX('Yetenek &amp; Kariyer'!$O$6:$O$105,MATCH($A284,'Yetenek &amp; Kariyer'!$A$6:$A$105,0)),""))</f>
        <v/>
      </c>
      <c r="X284" s="108" t="str">
        <f>IF($A284="","",IFERROR(INDEX('Yetenek &amp; Kariyer'!$P$6:$P$105,MATCH($A284,'Yetenek &amp; Kariyer'!$A$6:$A$105,0)),""))</f>
        <v/>
      </c>
      <c r="Y284" s="108" t="str">
        <f>IF($A284="","",IFERROR(INDEX('Pozisyon Envanteri'!$Q$6:$Q$105,MATCH($A284,'Pozisyon Envanteri'!$A$6:$A$105,0)),""))</f>
        <v/>
      </c>
    </row>
    <row r="285" spans="1:25" x14ac:dyDescent="0.25">
      <c r="A285" s="108" t="str">
        <f>IF('Görev ve İş Yükü'!A285="","",'Görev ve İş Yükü'!A285)</f>
        <v/>
      </c>
      <c r="B285" s="108" t="str">
        <f>IF($A285="","",IFERROR(INDEX('Pozisyon Envanteri'!$B$6:$B$105,MATCH($A285,'Pozisyon Envanteri'!$A$6:$A$105,0)),""))</f>
        <v/>
      </c>
      <c r="C285" s="108" t="str">
        <f>IF($A285="","",IFERROR(INDEX('Pozisyon Envanteri'!$C$6:$C$105,MATCH($A285,'Pozisyon Envanteri'!$A$6:$A$105,0)),""))</f>
        <v/>
      </c>
      <c r="D285" s="108" t="str">
        <f>IF($A285="","",IFERROR(INDEX('Pozisyon Envanteri'!$D$6:$D$105,MATCH($A285,'Pozisyon Envanteri'!$A$6:$A$105,0)),""))</f>
        <v/>
      </c>
      <c r="E285" s="108" t="str">
        <f>IF($A285="","",IFERROR(INDEX('Pozisyon Envanteri'!$E$6:$E$105,MATCH($A285,'Pozisyon Envanteri'!$A$6:$A$105,0)),""))</f>
        <v/>
      </c>
      <c r="F285" s="108" t="str">
        <f>IF($A285="","",IFERROR(INDEX('Pozisyon Envanteri'!$F$6:$F$105,MATCH($A285,'Pozisyon Envanteri'!$A$6:$A$105,0)),""))</f>
        <v/>
      </c>
      <c r="G285" s="108" t="str">
        <f>IF($A285="","",IFERROR(INDEX('Pozisyon Envanteri'!$L$6:$L$105,MATCH($A285,'Pozisyon Envanteri'!$A$6:$A$105,0)),""))</f>
        <v/>
      </c>
      <c r="H285" s="108" t="str">
        <f>IF($A285="","",IFERROR(INDEX('Pozisyon Envanteri'!$M$6:$M$105,MATCH($A285,'Pozisyon Envanteri'!$A$6:$A$105,0)),""))</f>
        <v/>
      </c>
      <c r="I285" s="108" t="str">
        <f>IF($A285="","",'Görev ve İş Yükü'!B285)</f>
        <v/>
      </c>
      <c r="J285" s="108" t="str">
        <f>IF($A285="","",'Görev ve İş Yükü'!C285)</f>
        <v/>
      </c>
      <c r="K285" s="108" t="str">
        <f>IF($A285="","",'Görev ve İş Yükü'!F285)</f>
        <v/>
      </c>
      <c r="L285" s="102" t="str">
        <f>IF($A285="","",'Görev ve İş Yükü'!I285)</f>
        <v/>
      </c>
      <c r="M285" s="108" t="str">
        <f>IF($A285="","",'Görev ve İş Yükü'!W285)</f>
        <v/>
      </c>
      <c r="N285" s="101" t="str">
        <f>IF($A285="","",'Görev ve İş Yükü'!Z285)</f>
        <v/>
      </c>
      <c r="O285" s="101" t="str">
        <f>IF($A285="","",'Görev ve İş Yükü'!AA285)</f>
        <v/>
      </c>
      <c r="P285" s="102" t="str">
        <f>IF($A285="","",'Görev ve İş Yükü'!AB285)</f>
        <v/>
      </c>
      <c r="Q285" s="103" t="str">
        <f>IF($A285="","",'Görev ve İş Yükü'!AC285)</f>
        <v/>
      </c>
      <c r="R285" s="108" t="str">
        <f>IF($A285="","",'Görev ve İş Yükü'!N285)</f>
        <v/>
      </c>
      <c r="S285" s="108" t="str">
        <f>IF($A285="","",'Görev ve İş Yükü'!R285)</f>
        <v/>
      </c>
      <c r="T285" s="108" t="str">
        <f>IF($A285="","",'Görev ve İş Yükü'!S285)</f>
        <v/>
      </c>
      <c r="U285" s="123" t="str">
        <f>IF($A285="","",IFERROR(INDEX('İş Değerleme &amp; Kademe'!$N$6:$N$105,MATCH($A285,'İş Değerleme &amp; Kademe'!$A$6:$A$105,0)),""))</f>
        <v/>
      </c>
      <c r="V285" s="108" t="str">
        <f>IF($A285="","",IFERROR(INDEX('İş Değerleme &amp; Kademe'!$O$6:$O$105,MATCH($A285,'İş Değerleme &amp; Kademe'!$A$6:$A$105,0)),""))</f>
        <v/>
      </c>
      <c r="W285" s="123" t="str">
        <f>IF($A285="","",IFERROR(INDEX('Yetenek &amp; Kariyer'!$O$6:$O$105,MATCH($A285,'Yetenek &amp; Kariyer'!$A$6:$A$105,0)),""))</f>
        <v/>
      </c>
      <c r="X285" s="108" t="str">
        <f>IF($A285="","",IFERROR(INDEX('Yetenek &amp; Kariyer'!$P$6:$P$105,MATCH($A285,'Yetenek &amp; Kariyer'!$A$6:$A$105,0)),""))</f>
        <v/>
      </c>
      <c r="Y285" s="108" t="str">
        <f>IF($A285="","",IFERROR(INDEX('Pozisyon Envanteri'!$Q$6:$Q$105,MATCH($A285,'Pozisyon Envanteri'!$A$6:$A$105,0)),""))</f>
        <v/>
      </c>
    </row>
    <row r="286" spans="1:25" x14ac:dyDescent="0.25">
      <c r="A286" s="108" t="str">
        <f>IF('Görev ve İş Yükü'!A286="","",'Görev ve İş Yükü'!A286)</f>
        <v/>
      </c>
      <c r="B286" s="108" t="str">
        <f>IF($A286="","",IFERROR(INDEX('Pozisyon Envanteri'!$B$6:$B$105,MATCH($A286,'Pozisyon Envanteri'!$A$6:$A$105,0)),""))</f>
        <v/>
      </c>
      <c r="C286" s="108" t="str">
        <f>IF($A286="","",IFERROR(INDEX('Pozisyon Envanteri'!$C$6:$C$105,MATCH($A286,'Pozisyon Envanteri'!$A$6:$A$105,0)),""))</f>
        <v/>
      </c>
      <c r="D286" s="108" t="str">
        <f>IF($A286="","",IFERROR(INDEX('Pozisyon Envanteri'!$D$6:$D$105,MATCH($A286,'Pozisyon Envanteri'!$A$6:$A$105,0)),""))</f>
        <v/>
      </c>
      <c r="E286" s="108" t="str">
        <f>IF($A286="","",IFERROR(INDEX('Pozisyon Envanteri'!$E$6:$E$105,MATCH($A286,'Pozisyon Envanteri'!$A$6:$A$105,0)),""))</f>
        <v/>
      </c>
      <c r="F286" s="108" t="str">
        <f>IF($A286="","",IFERROR(INDEX('Pozisyon Envanteri'!$F$6:$F$105,MATCH($A286,'Pozisyon Envanteri'!$A$6:$A$105,0)),""))</f>
        <v/>
      </c>
      <c r="G286" s="108" t="str">
        <f>IF($A286="","",IFERROR(INDEX('Pozisyon Envanteri'!$L$6:$L$105,MATCH($A286,'Pozisyon Envanteri'!$A$6:$A$105,0)),""))</f>
        <v/>
      </c>
      <c r="H286" s="108" t="str">
        <f>IF($A286="","",IFERROR(INDEX('Pozisyon Envanteri'!$M$6:$M$105,MATCH($A286,'Pozisyon Envanteri'!$A$6:$A$105,0)),""))</f>
        <v/>
      </c>
      <c r="I286" s="108" t="str">
        <f>IF($A286="","",'Görev ve İş Yükü'!B286)</f>
        <v/>
      </c>
      <c r="J286" s="108" t="str">
        <f>IF($A286="","",'Görev ve İş Yükü'!C286)</f>
        <v/>
      </c>
      <c r="K286" s="108" t="str">
        <f>IF($A286="","",'Görev ve İş Yükü'!F286)</f>
        <v/>
      </c>
      <c r="L286" s="102" t="str">
        <f>IF($A286="","",'Görev ve İş Yükü'!I286)</f>
        <v/>
      </c>
      <c r="M286" s="108" t="str">
        <f>IF($A286="","",'Görev ve İş Yükü'!W286)</f>
        <v/>
      </c>
      <c r="N286" s="101" t="str">
        <f>IF($A286="","",'Görev ve İş Yükü'!Z286)</f>
        <v/>
      </c>
      <c r="O286" s="101" t="str">
        <f>IF($A286="","",'Görev ve İş Yükü'!AA286)</f>
        <v/>
      </c>
      <c r="P286" s="102" t="str">
        <f>IF($A286="","",'Görev ve İş Yükü'!AB286)</f>
        <v/>
      </c>
      <c r="Q286" s="103" t="str">
        <f>IF($A286="","",'Görev ve İş Yükü'!AC286)</f>
        <v/>
      </c>
      <c r="R286" s="108" t="str">
        <f>IF($A286="","",'Görev ve İş Yükü'!N286)</f>
        <v/>
      </c>
      <c r="S286" s="108" t="str">
        <f>IF($A286="","",'Görev ve İş Yükü'!R286)</f>
        <v/>
      </c>
      <c r="T286" s="108" t="str">
        <f>IF($A286="","",'Görev ve İş Yükü'!S286)</f>
        <v/>
      </c>
      <c r="U286" s="123" t="str">
        <f>IF($A286="","",IFERROR(INDEX('İş Değerleme &amp; Kademe'!$N$6:$N$105,MATCH($A286,'İş Değerleme &amp; Kademe'!$A$6:$A$105,0)),""))</f>
        <v/>
      </c>
      <c r="V286" s="108" t="str">
        <f>IF($A286="","",IFERROR(INDEX('İş Değerleme &amp; Kademe'!$O$6:$O$105,MATCH($A286,'İş Değerleme &amp; Kademe'!$A$6:$A$105,0)),""))</f>
        <v/>
      </c>
      <c r="W286" s="123" t="str">
        <f>IF($A286="","",IFERROR(INDEX('Yetenek &amp; Kariyer'!$O$6:$O$105,MATCH($A286,'Yetenek &amp; Kariyer'!$A$6:$A$105,0)),""))</f>
        <v/>
      </c>
      <c r="X286" s="108" t="str">
        <f>IF($A286="","",IFERROR(INDEX('Yetenek &amp; Kariyer'!$P$6:$P$105,MATCH($A286,'Yetenek &amp; Kariyer'!$A$6:$A$105,0)),""))</f>
        <v/>
      </c>
      <c r="Y286" s="108" t="str">
        <f>IF($A286="","",IFERROR(INDEX('Pozisyon Envanteri'!$Q$6:$Q$105,MATCH($A286,'Pozisyon Envanteri'!$A$6:$A$105,0)),""))</f>
        <v/>
      </c>
    </row>
    <row r="287" spans="1:25" x14ac:dyDescent="0.25">
      <c r="A287" s="108" t="str">
        <f>IF('Görev ve İş Yükü'!A287="","",'Görev ve İş Yükü'!A287)</f>
        <v/>
      </c>
      <c r="B287" s="108" t="str">
        <f>IF($A287="","",IFERROR(INDEX('Pozisyon Envanteri'!$B$6:$B$105,MATCH($A287,'Pozisyon Envanteri'!$A$6:$A$105,0)),""))</f>
        <v/>
      </c>
      <c r="C287" s="108" t="str">
        <f>IF($A287="","",IFERROR(INDEX('Pozisyon Envanteri'!$C$6:$C$105,MATCH($A287,'Pozisyon Envanteri'!$A$6:$A$105,0)),""))</f>
        <v/>
      </c>
      <c r="D287" s="108" t="str">
        <f>IF($A287="","",IFERROR(INDEX('Pozisyon Envanteri'!$D$6:$D$105,MATCH($A287,'Pozisyon Envanteri'!$A$6:$A$105,0)),""))</f>
        <v/>
      </c>
      <c r="E287" s="108" t="str">
        <f>IF($A287="","",IFERROR(INDEX('Pozisyon Envanteri'!$E$6:$E$105,MATCH($A287,'Pozisyon Envanteri'!$A$6:$A$105,0)),""))</f>
        <v/>
      </c>
      <c r="F287" s="108" t="str">
        <f>IF($A287="","",IFERROR(INDEX('Pozisyon Envanteri'!$F$6:$F$105,MATCH($A287,'Pozisyon Envanteri'!$A$6:$A$105,0)),""))</f>
        <v/>
      </c>
      <c r="G287" s="108" t="str">
        <f>IF($A287="","",IFERROR(INDEX('Pozisyon Envanteri'!$L$6:$L$105,MATCH($A287,'Pozisyon Envanteri'!$A$6:$A$105,0)),""))</f>
        <v/>
      </c>
      <c r="H287" s="108" t="str">
        <f>IF($A287="","",IFERROR(INDEX('Pozisyon Envanteri'!$M$6:$M$105,MATCH($A287,'Pozisyon Envanteri'!$A$6:$A$105,0)),""))</f>
        <v/>
      </c>
      <c r="I287" s="108" t="str">
        <f>IF($A287="","",'Görev ve İş Yükü'!B287)</f>
        <v/>
      </c>
      <c r="J287" s="108" t="str">
        <f>IF($A287="","",'Görev ve İş Yükü'!C287)</f>
        <v/>
      </c>
      <c r="K287" s="108" t="str">
        <f>IF($A287="","",'Görev ve İş Yükü'!F287)</f>
        <v/>
      </c>
      <c r="L287" s="102" t="str">
        <f>IF($A287="","",'Görev ve İş Yükü'!I287)</f>
        <v/>
      </c>
      <c r="M287" s="108" t="str">
        <f>IF($A287="","",'Görev ve İş Yükü'!W287)</f>
        <v/>
      </c>
      <c r="N287" s="101" t="str">
        <f>IF($A287="","",'Görev ve İş Yükü'!Z287)</f>
        <v/>
      </c>
      <c r="O287" s="101" t="str">
        <f>IF($A287="","",'Görev ve İş Yükü'!AA287)</f>
        <v/>
      </c>
      <c r="P287" s="102" t="str">
        <f>IF($A287="","",'Görev ve İş Yükü'!AB287)</f>
        <v/>
      </c>
      <c r="Q287" s="103" t="str">
        <f>IF($A287="","",'Görev ve İş Yükü'!AC287)</f>
        <v/>
      </c>
      <c r="R287" s="108" t="str">
        <f>IF($A287="","",'Görev ve İş Yükü'!N287)</f>
        <v/>
      </c>
      <c r="S287" s="108" t="str">
        <f>IF($A287="","",'Görev ve İş Yükü'!R287)</f>
        <v/>
      </c>
      <c r="T287" s="108" t="str">
        <f>IF($A287="","",'Görev ve İş Yükü'!S287)</f>
        <v/>
      </c>
      <c r="U287" s="123" t="str">
        <f>IF($A287="","",IFERROR(INDEX('İş Değerleme &amp; Kademe'!$N$6:$N$105,MATCH($A287,'İş Değerleme &amp; Kademe'!$A$6:$A$105,0)),""))</f>
        <v/>
      </c>
      <c r="V287" s="108" t="str">
        <f>IF($A287="","",IFERROR(INDEX('İş Değerleme &amp; Kademe'!$O$6:$O$105,MATCH($A287,'İş Değerleme &amp; Kademe'!$A$6:$A$105,0)),""))</f>
        <v/>
      </c>
      <c r="W287" s="123" t="str">
        <f>IF($A287="","",IFERROR(INDEX('Yetenek &amp; Kariyer'!$O$6:$O$105,MATCH($A287,'Yetenek &amp; Kariyer'!$A$6:$A$105,0)),""))</f>
        <v/>
      </c>
      <c r="X287" s="108" t="str">
        <f>IF($A287="","",IFERROR(INDEX('Yetenek &amp; Kariyer'!$P$6:$P$105,MATCH($A287,'Yetenek &amp; Kariyer'!$A$6:$A$105,0)),""))</f>
        <v/>
      </c>
      <c r="Y287" s="108" t="str">
        <f>IF($A287="","",IFERROR(INDEX('Pozisyon Envanteri'!$Q$6:$Q$105,MATCH($A287,'Pozisyon Envanteri'!$A$6:$A$105,0)),""))</f>
        <v/>
      </c>
    </row>
    <row r="288" spans="1:25" x14ac:dyDescent="0.25">
      <c r="A288" s="108" t="str">
        <f>IF('Görev ve İş Yükü'!A288="","",'Görev ve İş Yükü'!A288)</f>
        <v/>
      </c>
      <c r="B288" s="108" t="str">
        <f>IF($A288="","",IFERROR(INDEX('Pozisyon Envanteri'!$B$6:$B$105,MATCH($A288,'Pozisyon Envanteri'!$A$6:$A$105,0)),""))</f>
        <v/>
      </c>
      <c r="C288" s="108" t="str">
        <f>IF($A288="","",IFERROR(INDEX('Pozisyon Envanteri'!$C$6:$C$105,MATCH($A288,'Pozisyon Envanteri'!$A$6:$A$105,0)),""))</f>
        <v/>
      </c>
      <c r="D288" s="108" t="str">
        <f>IF($A288="","",IFERROR(INDEX('Pozisyon Envanteri'!$D$6:$D$105,MATCH($A288,'Pozisyon Envanteri'!$A$6:$A$105,0)),""))</f>
        <v/>
      </c>
      <c r="E288" s="108" t="str">
        <f>IF($A288="","",IFERROR(INDEX('Pozisyon Envanteri'!$E$6:$E$105,MATCH($A288,'Pozisyon Envanteri'!$A$6:$A$105,0)),""))</f>
        <v/>
      </c>
      <c r="F288" s="108" t="str">
        <f>IF($A288="","",IFERROR(INDEX('Pozisyon Envanteri'!$F$6:$F$105,MATCH($A288,'Pozisyon Envanteri'!$A$6:$A$105,0)),""))</f>
        <v/>
      </c>
      <c r="G288" s="108" t="str">
        <f>IF($A288="","",IFERROR(INDEX('Pozisyon Envanteri'!$L$6:$L$105,MATCH($A288,'Pozisyon Envanteri'!$A$6:$A$105,0)),""))</f>
        <v/>
      </c>
      <c r="H288" s="108" t="str">
        <f>IF($A288="","",IFERROR(INDEX('Pozisyon Envanteri'!$M$6:$M$105,MATCH($A288,'Pozisyon Envanteri'!$A$6:$A$105,0)),""))</f>
        <v/>
      </c>
      <c r="I288" s="108" t="str">
        <f>IF($A288="","",'Görev ve İş Yükü'!B288)</f>
        <v/>
      </c>
      <c r="J288" s="108" t="str">
        <f>IF($A288="","",'Görev ve İş Yükü'!C288)</f>
        <v/>
      </c>
      <c r="K288" s="108" t="str">
        <f>IF($A288="","",'Görev ve İş Yükü'!F288)</f>
        <v/>
      </c>
      <c r="L288" s="102" t="str">
        <f>IF($A288="","",'Görev ve İş Yükü'!I288)</f>
        <v/>
      </c>
      <c r="M288" s="108" t="str">
        <f>IF($A288="","",'Görev ve İş Yükü'!W288)</f>
        <v/>
      </c>
      <c r="N288" s="101" t="str">
        <f>IF($A288="","",'Görev ve İş Yükü'!Z288)</f>
        <v/>
      </c>
      <c r="O288" s="101" t="str">
        <f>IF($A288="","",'Görev ve İş Yükü'!AA288)</f>
        <v/>
      </c>
      <c r="P288" s="102" t="str">
        <f>IF($A288="","",'Görev ve İş Yükü'!AB288)</f>
        <v/>
      </c>
      <c r="Q288" s="103" t="str">
        <f>IF($A288="","",'Görev ve İş Yükü'!AC288)</f>
        <v/>
      </c>
      <c r="R288" s="108" t="str">
        <f>IF($A288="","",'Görev ve İş Yükü'!N288)</f>
        <v/>
      </c>
      <c r="S288" s="108" t="str">
        <f>IF($A288="","",'Görev ve İş Yükü'!R288)</f>
        <v/>
      </c>
      <c r="T288" s="108" t="str">
        <f>IF($A288="","",'Görev ve İş Yükü'!S288)</f>
        <v/>
      </c>
      <c r="U288" s="123" t="str">
        <f>IF($A288="","",IFERROR(INDEX('İş Değerleme &amp; Kademe'!$N$6:$N$105,MATCH($A288,'İş Değerleme &amp; Kademe'!$A$6:$A$105,0)),""))</f>
        <v/>
      </c>
      <c r="V288" s="108" t="str">
        <f>IF($A288="","",IFERROR(INDEX('İş Değerleme &amp; Kademe'!$O$6:$O$105,MATCH($A288,'İş Değerleme &amp; Kademe'!$A$6:$A$105,0)),""))</f>
        <v/>
      </c>
      <c r="W288" s="123" t="str">
        <f>IF($A288="","",IFERROR(INDEX('Yetenek &amp; Kariyer'!$O$6:$O$105,MATCH($A288,'Yetenek &amp; Kariyer'!$A$6:$A$105,0)),""))</f>
        <v/>
      </c>
      <c r="X288" s="108" t="str">
        <f>IF($A288="","",IFERROR(INDEX('Yetenek &amp; Kariyer'!$P$6:$P$105,MATCH($A288,'Yetenek &amp; Kariyer'!$A$6:$A$105,0)),""))</f>
        <v/>
      </c>
      <c r="Y288" s="108" t="str">
        <f>IF($A288="","",IFERROR(INDEX('Pozisyon Envanteri'!$Q$6:$Q$105,MATCH($A288,'Pozisyon Envanteri'!$A$6:$A$105,0)),""))</f>
        <v/>
      </c>
    </row>
    <row r="289" spans="1:25" x14ac:dyDescent="0.25">
      <c r="A289" s="108" t="str">
        <f>IF('Görev ve İş Yükü'!A289="","",'Görev ve İş Yükü'!A289)</f>
        <v/>
      </c>
      <c r="B289" s="108" t="str">
        <f>IF($A289="","",IFERROR(INDEX('Pozisyon Envanteri'!$B$6:$B$105,MATCH($A289,'Pozisyon Envanteri'!$A$6:$A$105,0)),""))</f>
        <v/>
      </c>
      <c r="C289" s="108" t="str">
        <f>IF($A289="","",IFERROR(INDEX('Pozisyon Envanteri'!$C$6:$C$105,MATCH($A289,'Pozisyon Envanteri'!$A$6:$A$105,0)),""))</f>
        <v/>
      </c>
      <c r="D289" s="108" t="str">
        <f>IF($A289="","",IFERROR(INDEX('Pozisyon Envanteri'!$D$6:$D$105,MATCH($A289,'Pozisyon Envanteri'!$A$6:$A$105,0)),""))</f>
        <v/>
      </c>
      <c r="E289" s="108" t="str">
        <f>IF($A289="","",IFERROR(INDEX('Pozisyon Envanteri'!$E$6:$E$105,MATCH($A289,'Pozisyon Envanteri'!$A$6:$A$105,0)),""))</f>
        <v/>
      </c>
      <c r="F289" s="108" t="str">
        <f>IF($A289="","",IFERROR(INDEX('Pozisyon Envanteri'!$F$6:$F$105,MATCH($A289,'Pozisyon Envanteri'!$A$6:$A$105,0)),""))</f>
        <v/>
      </c>
      <c r="G289" s="108" t="str">
        <f>IF($A289="","",IFERROR(INDEX('Pozisyon Envanteri'!$L$6:$L$105,MATCH($A289,'Pozisyon Envanteri'!$A$6:$A$105,0)),""))</f>
        <v/>
      </c>
      <c r="H289" s="108" t="str">
        <f>IF($A289="","",IFERROR(INDEX('Pozisyon Envanteri'!$M$6:$M$105,MATCH($A289,'Pozisyon Envanteri'!$A$6:$A$105,0)),""))</f>
        <v/>
      </c>
      <c r="I289" s="108" t="str">
        <f>IF($A289="","",'Görev ve İş Yükü'!B289)</f>
        <v/>
      </c>
      <c r="J289" s="108" t="str">
        <f>IF($A289="","",'Görev ve İş Yükü'!C289)</f>
        <v/>
      </c>
      <c r="K289" s="108" t="str">
        <f>IF($A289="","",'Görev ve İş Yükü'!F289)</f>
        <v/>
      </c>
      <c r="L289" s="102" t="str">
        <f>IF($A289="","",'Görev ve İş Yükü'!I289)</f>
        <v/>
      </c>
      <c r="M289" s="108" t="str">
        <f>IF($A289="","",'Görev ve İş Yükü'!W289)</f>
        <v/>
      </c>
      <c r="N289" s="101" t="str">
        <f>IF($A289="","",'Görev ve İş Yükü'!Z289)</f>
        <v/>
      </c>
      <c r="O289" s="101" t="str">
        <f>IF($A289="","",'Görev ve İş Yükü'!AA289)</f>
        <v/>
      </c>
      <c r="P289" s="102" t="str">
        <f>IF($A289="","",'Görev ve İş Yükü'!AB289)</f>
        <v/>
      </c>
      <c r="Q289" s="103" t="str">
        <f>IF($A289="","",'Görev ve İş Yükü'!AC289)</f>
        <v/>
      </c>
      <c r="R289" s="108" t="str">
        <f>IF($A289="","",'Görev ve İş Yükü'!N289)</f>
        <v/>
      </c>
      <c r="S289" s="108" t="str">
        <f>IF($A289="","",'Görev ve İş Yükü'!R289)</f>
        <v/>
      </c>
      <c r="T289" s="108" t="str">
        <f>IF($A289="","",'Görev ve İş Yükü'!S289)</f>
        <v/>
      </c>
      <c r="U289" s="123" t="str">
        <f>IF($A289="","",IFERROR(INDEX('İş Değerleme &amp; Kademe'!$N$6:$N$105,MATCH($A289,'İş Değerleme &amp; Kademe'!$A$6:$A$105,0)),""))</f>
        <v/>
      </c>
      <c r="V289" s="108" t="str">
        <f>IF($A289="","",IFERROR(INDEX('İş Değerleme &amp; Kademe'!$O$6:$O$105,MATCH($A289,'İş Değerleme &amp; Kademe'!$A$6:$A$105,0)),""))</f>
        <v/>
      </c>
      <c r="W289" s="123" t="str">
        <f>IF($A289="","",IFERROR(INDEX('Yetenek &amp; Kariyer'!$O$6:$O$105,MATCH($A289,'Yetenek &amp; Kariyer'!$A$6:$A$105,0)),""))</f>
        <v/>
      </c>
      <c r="X289" s="108" t="str">
        <f>IF($A289="","",IFERROR(INDEX('Yetenek &amp; Kariyer'!$P$6:$P$105,MATCH($A289,'Yetenek &amp; Kariyer'!$A$6:$A$105,0)),""))</f>
        <v/>
      </c>
      <c r="Y289" s="108" t="str">
        <f>IF($A289="","",IFERROR(INDEX('Pozisyon Envanteri'!$Q$6:$Q$105,MATCH($A289,'Pozisyon Envanteri'!$A$6:$A$105,0)),""))</f>
        <v/>
      </c>
    </row>
    <row r="290" spans="1:25" x14ac:dyDescent="0.25">
      <c r="A290" s="108" t="str">
        <f>IF('Görev ve İş Yükü'!A290="","",'Görev ve İş Yükü'!A290)</f>
        <v/>
      </c>
      <c r="B290" s="108" t="str">
        <f>IF($A290="","",IFERROR(INDEX('Pozisyon Envanteri'!$B$6:$B$105,MATCH($A290,'Pozisyon Envanteri'!$A$6:$A$105,0)),""))</f>
        <v/>
      </c>
      <c r="C290" s="108" t="str">
        <f>IF($A290="","",IFERROR(INDEX('Pozisyon Envanteri'!$C$6:$C$105,MATCH($A290,'Pozisyon Envanteri'!$A$6:$A$105,0)),""))</f>
        <v/>
      </c>
      <c r="D290" s="108" t="str">
        <f>IF($A290="","",IFERROR(INDEX('Pozisyon Envanteri'!$D$6:$D$105,MATCH($A290,'Pozisyon Envanteri'!$A$6:$A$105,0)),""))</f>
        <v/>
      </c>
      <c r="E290" s="108" t="str">
        <f>IF($A290="","",IFERROR(INDEX('Pozisyon Envanteri'!$E$6:$E$105,MATCH($A290,'Pozisyon Envanteri'!$A$6:$A$105,0)),""))</f>
        <v/>
      </c>
      <c r="F290" s="108" t="str">
        <f>IF($A290="","",IFERROR(INDEX('Pozisyon Envanteri'!$F$6:$F$105,MATCH($A290,'Pozisyon Envanteri'!$A$6:$A$105,0)),""))</f>
        <v/>
      </c>
      <c r="G290" s="108" t="str">
        <f>IF($A290="","",IFERROR(INDEX('Pozisyon Envanteri'!$L$6:$L$105,MATCH($A290,'Pozisyon Envanteri'!$A$6:$A$105,0)),""))</f>
        <v/>
      </c>
      <c r="H290" s="108" t="str">
        <f>IF($A290="","",IFERROR(INDEX('Pozisyon Envanteri'!$M$6:$M$105,MATCH($A290,'Pozisyon Envanteri'!$A$6:$A$105,0)),""))</f>
        <v/>
      </c>
      <c r="I290" s="108" t="str">
        <f>IF($A290="","",'Görev ve İş Yükü'!B290)</f>
        <v/>
      </c>
      <c r="J290" s="108" t="str">
        <f>IF($A290="","",'Görev ve İş Yükü'!C290)</f>
        <v/>
      </c>
      <c r="K290" s="108" t="str">
        <f>IF($A290="","",'Görev ve İş Yükü'!F290)</f>
        <v/>
      </c>
      <c r="L290" s="102" t="str">
        <f>IF($A290="","",'Görev ve İş Yükü'!I290)</f>
        <v/>
      </c>
      <c r="M290" s="108" t="str">
        <f>IF($A290="","",'Görev ve İş Yükü'!W290)</f>
        <v/>
      </c>
      <c r="N290" s="101" t="str">
        <f>IF($A290="","",'Görev ve İş Yükü'!Z290)</f>
        <v/>
      </c>
      <c r="O290" s="101" t="str">
        <f>IF($A290="","",'Görev ve İş Yükü'!AA290)</f>
        <v/>
      </c>
      <c r="P290" s="102" t="str">
        <f>IF($A290="","",'Görev ve İş Yükü'!AB290)</f>
        <v/>
      </c>
      <c r="Q290" s="103" t="str">
        <f>IF($A290="","",'Görev ve İş Yükü'!AC290)</f>
        <v/>
      </c>
      <c r="R290" s="108" t="str">
        <f>IF($A290="","",'Görev ve İş Yükü'!N290)</f>
        <v/>
      </c>
      <c r="S290" s="108" t="str">
        <f>IF($A290="","",'Görev ve İş Yükü'!R290)</f>
        <v/>
      </c>
      <c r="T290" s="108" t="str">
        <f>IF($A290="","",'Görev ve İş Yükü'!S290)</f>
        <v/>
      </c>
      <c r="U290" s="123" t="str">
        <f>IF($A290="","",IFERROR(INDEX('İş Değerleme &amp; Kademe'!$N$6:$N$105,MATCH($A290,'İş Değerleme &amp; Kademe'!$A$6:$A$105,0)),""))</f>
        <v/>
      </c>
      <c r="V290" s="108" t="str">
        <f>IF($A290="","",IFERROR(INDEX('İş Değerleme &amp; Kademe'!$O$6:$O$105,MATCH($A290,'İş Değerleme &amp; Kademe'!$A$6:$A$105,0)),""))</f>
        <v/>
      </c>
      <c r="W290" s="123" t="str">
        <f>IF($A290="","",IFERROR(INDEX('Yetenek &amp; Kariyer'!$O$6:$O$105,MATCH($A290,'Yetenek &amp; Kariyer'!$A$6:$A$105,0)),""))</f>
        <v/>
      </c>
      <c r="X290" s="108" t="str">
        <f>IF($A290="","",IFERROR(INDEX('Yetenek &amp; Kariyer'!$P$6:$P$105,MATCH($A290,'Yetenek &amp; Kariyer'!$A$6:$A$105,0)),""))</f>
        <v/>
      </c>
      <c r="Y290" s="108" t="str">
        <f>IF($A290="","",IFERROR(INDEX('Pozisyon Envanteri'!$Q$6:$Q$105,MATCH($A290,'Pozisyon Envanteri'!$A$6:$A$105,0)),""))</f>
        <v/>
      </c>
    </row>
    <row r="291" spans="1:25" x14ac:dyDescent="0.25">
      <c r="A291" s="108" t="str">
        <f>IF('Görev ve İş Yükü'!A291="","",'Görev ve İş Yükü'!A291)</f>
        <v/>
      </c>
      <c r="B291" s="108" t="str">
        <f>IF($A291="","",IFERROR(INDEX('Pozisyon Envanteri'!$B$6:$B$105,MATCH($A291,'Pozisyon Envanteri'!$A$6:$A$105,0)),""))</f>
        <v/>
      </c>
      <c r="C291" s="108" t="str">
        <f>IF($A291="","",IFERROR(INDEX('Pozisyon Envanteri'!$C$6:$C$105,MATCH($A291,'Pozisyon Envanteri'!$A$6:$A$105,0)),""))</f>
        <v/>
      </c>
      <c r="D291" s="108" t="str">
        <f>IF($A291="","",IFERROR(INDEX('Pozisyon Envanteri'!$D$6:$D$105,MATCH($A291,'Pozisyon Envanteri'!$A$6:$A$105,0)),""))</f>
        <v/>
      </c>
      <c r="E291" s="108" t="str">
        <f>IF($A291="","",IFERROR(INDEX('Pozisyon Envanteri'!$E$6:$E$105,MATCH($A291,'Pozisyon Envanteri'!$A$6:$A$105,0)),""))</f>
        <v/>
      </c>
      <c r="F291" s="108" t="str">
        <f>IF($A291="","",IFERROR(INDEX('Pozisyon Envanteri'!$F$6:$F$105,MATCH($A291,'Pozisyon Envanteri'!$A$6:$A$105,0)),""))</f>
        <v/>
      </c>
      <c r="G291" s="108" t="str">
        <f>IF($A291="","",IFERROR(INDEX('Pozisyon Envanteri'!$L$6:$L$105,MATCH($A291,'Pozisyon Envanteri'!$A$6:$A$105,0)),""))</f>
        <v/>
      </c>
      <c r="H291" s="108" t="str">
        <f>IF($A291="","",IFERROR(INDEX('Pozisyon Envanteri'!$M$6:$M$105,MATCH($A291,'Pozisyon Envanteri'!$A$6:$A$105,0)),""))</f>
        <v/>
      </c>
      <c r="I291" s="108" t="str">
        <f>IF($A291="","",'Görev ve İş Yükü'!B291)</f>
        <v/>
      </c>
      <c r="J291" s="108" t="str">
        <f>IF($A291="","",'Görev ve İş Yükü'!C291)</f>
        <v/>
      </c>
      <c r="K291" s="108" t="str">
        <f>IF($A291="","",'Görev ve İş Yükü'!F291)</f>
        <v/>
      </c>
      <c r="L291" s="102" t="str">
        <f>IF($A291="","",'Görev ve İş Yükü'!I291)</f>
        <v/>
      </c>
      <c r="M291" s="108" t="str">
        <f>IF($A291="","",'Görev ve İş Yükü'!W291)</f>
        <v/>
      </c>
      <c r="N291" s="101" t="str">
        <f>IF($A291="","",'Görev ve İş Yükü'!Z291)</f>
        <v/>
      </c>
      <c r="O291" s="101" t="str">
        <f>IF($A291="","",'Görev ve İş Yükü'!AA291)</f>
        <v/>
      </c>
      <c r="P291" s="102" t="str">
        <f>IF($A291="","",'Görev ve İş Yükü'!AB291)</f>
        <v/>
      </c>
      <c r="Q291" s="103" t="str">
        <f>IF($A291="","",'Görev ve İş Yükü'!AC291)</f>
        <v/>
      </c>
      <c r="R291" s="108" t="str">
        <f>IF($A291="","",'Görev ve İş Yükü'!N291)</f>
        <v/>
      </c>
      <c r="S291" s="108" t="str">
        <f>IF($A291="","",'Görev ve İş Yükü'!R291)</f>
        <v/>
      </c>
      <c r="T291" s="108" t="str">
        <f>IF($A291="","",'Görev ve İş Yükü'!S291)</f>
        <v/>
      </c>
      <c r="U291" s="123" t="str">
        <f>IF($A291="","",IFERROR(INDEX('İş Değerleme &amp; Kademe'!$N$6:$N$105,MATCH($A291,'İş Değerleme &amp; Kademe'!$A$6:$A$105,0)),""))</f>
        <v/>
      </c>
      <c r="V291" s="108" t="str">
        <f>IF($A291="","",IFERROR(INDEX('İş Değerleme &amp; Kademe'!$O$6:$O$105,MATCH($A291,'İş Değerleme &amp; Kademe'!$A$6:$A$105,0)),""))</f>
        <v/>
      </c>
      <c r="W291" s="123" t="str">
        <f>IF($A291="","",IFERROR(INDEX('Yetenek &amp; Kariyer'!$O$6:$O$105,MATCH($A291,'Yetenek &amp; Kariyer'!$A$6:$A$105,0)),""))</f>
        <v/>
      </c>
      <c r="X291" s="108" t="str">
        <f>IF($A291="","",IFERROR(INDEX('Yetenek &amp; Kariyer'!$P$6:$P$105,MATCH($A291,'Yetenek &amp; Kariyer'!$A$6:$A$105,0)),""))</f>
        <v/>
      </c>
      <c r="Y291" s="108" t="str">
        <f>IF($A291="","",IFERROR(INDEX('Pozisyon Envanteri'!$Q$6:$Q$105,MATCH($A291,'Pozisyon Envanteri'!$A$6:$A$105,0)),""))</f>
        <v/>
      </c>
    </row>
    <row r="292" spans="1:25" x14ac:dyDescent="0.25">
      <c r="A292" s="108" t="str">
        <f>IF('Görev ve İş Yükü'!A292="","",'Görev ve İş Yükü'!A292)</f>
        <v/>
      </c>
      <c r="B292" s="108" t="str">
        <f>IF($A292="","",IFERROR(INDEX('Pozisyon Envanteri'!$B$6:$B$105,MATCH($A292,'Pozisyon Envanteri'!$A$6:$A$105,0)),""))</f>
        <v/>
      </c>
      <c r="C292" s="108" t="str">
        <f>IF($A292="","",IFERROR(INDEX('Pozisyon Envanteri'!$C$6:$C$105,MATCH($A292,'Pozisyon Envanteri'!$A$6:$A$105,0)),""))</f>
        <v/>
      </c>
      <c r="D292" s="108" t="str">
        <f>IF($A292="","",IFERROR(INDEX('Pozisyon Envanteri'!$D$6:$D$105,MATCH($A292,'Pozisyon Envanteri'!$A$6:$A$105,0)),""))</f>
        <v/>
      </c>
      <c r="E292" s="108" t="str">
        <f>IF($A292="","",IFERROR(INDEX('Pozisyon Envanteri'!$E$6:$E$105,MATCH($A292,'Pozisyon Envanteri'!$A$6:$A$105,0)),""))</f>
        <v/>
      </c>
      <c r="F292" s="108" t="str">
        <f>IF($A292="","",IFERROR(INDEX('Pozisyon Envanteri'!$F$6:$F$105,MATCH($A292,'Pozisyon Envanteri'!$A$6:$A$105,0)),""))</f>
        <v/>
      </c>
      <c r="G292" s="108" t="str">
        <f>IF($A292="","",IFERROR(INDEX('Pozisyon Envanteri'!$L$6:$L$105,MATCH($A292,'Pozisyon Envanteri'!$A$6:$A$105,0)),""))</f>
        <v/>
      </c>
      <c r="H292" s="108" t="str">
        <f>IF($A292="","",IFERROR(INDEX('Pozisyon Envanteri'!$M$6:$M$105,MATCH($A292,'Pozisyon Envanteri'!$A$6:$A$105,0)),""))</f>
        <v/>
      </c>
      <c r="I292" s="108" t="str">
        <f>IF($A292="","",'Görev ve İş Yükü'!B292)</f>
        <v/>
      </c>
      <c r="J292" s="108" t="str">
        <f>IF($A292="","",'Görev ve İş Yükü'!C292)</f>
        <v/>
      </c>
      <c r="K292" s="108" t="str">
        <f>IF($A292="","",'Görev ve İş Yükü'!F292)</f>
        <v/>
      </c>
      <c r="L292" s="102" t="str">
        <f>IF($A292="","",'Görev ve İş Yükü'!I292)</f>
        <v/>
      </c>
      <c r="M292" s="108" t="str">
        <f>IF($A292="","",'Görev ve İş Yükü'!W292)</f>
        <v/>
      </c>
      <c r="N292" s="101" t="str">
        <f>IF($A292="","",'Görev ve İş Yükü'!Z292)</f>
        <v/>
      </c>
      <c r="O292" s="101" t="str">
        <f>IF($A292="","",'Görev ve İş Yükü'!AA292)</f>
        <v/>
      </c>
      <c r="P292" s="102" t="str">
        <f>IF($A292="","",'Görev ve İş Yükü'!AB292)</f>
        <v/>
      </c>
      <c r="Q292" s="103" t="str">
        <f>IF($A292="","",'Görev ve İş Yükü'!AC292)</f>
        <v/>
      </c>
      <c r="R292" s="108" t="str">
        <f>IF($A292="","",'Görev ve İş Yükü'!N292)</f>
        <v/>
      </c>
      <c r="S292" s="108" t="str">
        <f>IF($A292="","",'Görev ve İş Yükü'!R292)</f>
        <v/>
      </c>
      <c r="T292" s="108" t="str">
        <f>IF($A292="","",'Görev ve İş Yükü'!S292)</f>
        <v/>
      </c>
      <c r="U292" s="123" t="str">
        <f>IF($A292="","",IFERROR(INDEX('İş Değerleme &amp; Kademe'!$N$6:$N$105,MATCH($A292,'İş Değerleme &amp; Kademe'!$A$6:$A$105,0)),""))</f>
        <v/>
      </c>
      <c r="V292" s="108" t="str">
        <f>IF($A292="","",IFERROR(INDEX('İş Değerleme &amp; Kademe'!$O$6:$O$105,MATCH($A292,'İş Değerleme &amp; Kademe'!$A$6:$A$105,0)),""))</f>
        <v/>
      </c>
      <c r="W292" s="123" t="str">
        <f>IF($A292="","",IFERROR(INDEX('Yetenek &amp; Kariyer'!$O$6:$O$105,MATCH($A292,'Yetenek &amp; Kariyer'!$A$6:$A$105,0)),""))</f>
        <v/>
      </c>
      <c r="X292" s="108" t="str">
        <f>IF($A292="","",IFERROR(INDEX('Yetenek &amp; Kariyer'!$P$6:$P$105,MATCH($A292,'Yetenek &amp; Kariyer'!$A$6:$A$105,0)),""))</f>
        <v/>
      </c>
      <c r="Y292" s="108" t="str">
        <f>IF($A292="","",IFERROR(INDEX('Pozisyon Envanteri'!$Q$6:$Q$105,MATCH($A292,'Pozisyon Envanteri'!$A$6:$A$105,0)),""))</f>
        <v/>
      </c>
    </row>
    <row r="293" spans="1:25" x14ac:dyDescent="0.25">
      <c r="A293" s="108" t="str">
        <f>IF('Görev ve İş Yükü'!A293="","",'Görev ve İş Yükü'!A293)</f>
        <v/>
      </c>
      <c r="B293" s="108" t="str">
        <f>IF($A293="","",IFERROR(INDEX('Pozisyon Envanteri'!$B$6:$B$105,MATCH($A293,'Pozisyon Envanteri'!$A$6:$A$105,0)),""))</f>
        <v/>
      </c>
      <c r="C293" s="108" t="str">
        <f>IF($A293="","",IFERROR(INDEX('Pozisyon Envanteri'!$C$6:$C$105,MATCH($A293,'Pozisyon Envanteri'!$A$6:$A$105,0)),""))</f>
        <v/>
      </c>
      <c r="D293" s="108" t="str">
        <f>IF($A293="","",IFERROR(INDEX('Pozisyon Envanteri'!$D$6:$D$105,MATCH($A293,'Pozisyon Envanteri'!$A$6:$A$105,0)),""))</f>
        <v/>
      </c>
      <c r="E293" s="108" t="str">
        <f>IF($A293="","",IFERROR(INDEX('Pozisyon Envanteri'!$E$6:$E$105,MATCH($A293,'Pozisyon Envanteri'!$A$6:$A$105,0)),""))</f>
        <v/>
      </c>
      <c r="F293" s="108" t="str">
        <f>IF($A293="","",IFERROR(INDEX('Pozisyon Envanteri'!$F$6:$F$105,MATCH($A293,'Pozisyon Envanteri'!$A$6:$A$105,0)),""))</f>
        <v/>
      </c>
      <c r="G293" s="108" t="str">
        <f>IF($A293="","",IFERROR(INDEX('Pozisyon Envanteri'!$L$6:$L$105,MATCH($A293,'Pozisyon Envanteri'!$A$6:$A$105,0)),""))</f>
        <v/>
      </c>
      <c r="H293" s="108" t="str">
        <f>IF($A293="","",IFERROR(INDEX('Pozisyon Envanteri'!$M$6:$M$105,MATCH($A293,'Pozisyon Envanteri'!$A$6:$A$105,0)),""))</f>
        <v/>
      </c>
      <c r="I293" s="108" t="str">
        <f>IF($A293="","",'Görev ve İş Yükü'!B293)</f>
        <v/>
      </c>
      <c r="J293" s="108" t="str">
        <f>IF($A293="","",'Görev ve İş Yükü'!C293)</f>
        <v/>
      </c>
      <c r="K293" s="108" t="str">
        <f>IF($A293="","",'Görev ve İş Yükü'!F293)</f>
        <v/>
      </c>
      <c r="L293" s="102" t="str">
        <f>IF($A293="","",'Görev ve İş Yükü'!I293)</f>
        <v/>
      </c>
      <c r="M293" s="108" t="str">
        <f>IF($A293="","",'Görev ve İş Yükü'!W293)</f>
        <v/>
      </c>
      <c r="N293" s="101" t="str">
        <f>IF($A293="","",'Görev ve İş Yükü'!Z293)</f>
        <v/>
      </c>
      <c r="O293" s="101" t="str">
        <f>IF($A293="","",'Görev ve İş Yükü'!AA293)</f>
        <v/>
      </c>
      <c r="P293" s="102" t="str">
        <f>IF($A293="","",'Görev ve İş Yükü'!AB293)</f>
        <v/>
      </c>
      <c r="Q293" s="103" t="str">
        <f>IF($A293="","",'Görev ve İş Yükü'!AC293)</f>
        <v/>
      </c>
      <c r="R293" s="108" t="str">
        <f>IF($A293="","",'Görev ve İş Yükü'!N293)</f>
        <v/>
      </c>
      <c r="S293" s="108" t="str">
        <f>IF($A293="","",'Görev ve İş Yükü'!R293)</f>
        <v/>
      </c>
      <c r="T293" s="108" t="str">
        <f>IF($A293="","",'Görev ve İş Yükü'!S293)</f>
        <v/>
      </c>
      <c r="U293" s="123" t="str">
        <f>IF($A293="","",IFERROR(INDEX('İş Değerleme &amp; Kademe'!$N$6:$N$105,MATCH($A293,'İş Değerleme &amp; Kademe'!$A$6:$A$105,0)),""))</f>
        <v/>
      </c>
      <c r="V293" s="108" t="str">
        <f>IF($A293="","",IFERROR(INDEX('İş Değerleme &amp; Kademe'!$O$6:$O$105,MATCH($A293,'İş Değerleme &amp; Kademe'!$A$6:$A$105,0)),""))</f>
        <v/>
      </c>
      <c r="W293" s="123" t="str">
        <f>IF($A293="","",IFERROR(INDEX('Yetenek &amp; Kariyer'!$O$6:$O$105,MATCH($A293,'Yetenek &amp; Kariyer'!$A$6:$A$105,0)),""))</f>
        <v/>
      </c>
      <c r="X293" s="108" t="str">
        <f>IF($A293="","",IFERROR(INDEX('Yetenek &amp; Kariyer'!$P$6:$P$105,MATCH($A293,'Yetenek &amp; Kariyer'!$A$6:$A$105,0)),""))</f>
        <v/>
      </c>
      <c r="Y293" s="108" t="str">
        <f>IF($A293="","",IFERROR(INDEX('Pozisyon Envanteri'!$Q$6:$Q$105,MATCH($A293,'Pozisyon Envanteri'!$A$6:$A$105,0)),""))</f>
        <v/>
      </c>
    </row>
    <row r="294" spans="1:25" x14ac:dyDescent="0.25">
      <c r="A294" s="108" t="str">
        <f>IF('Görev ve İş Yükü'!A294="","",'Görev ve İş Yükü'!A294)</f>
        <v/>
      </c>
      <c r="B294" s="108" t="str">
        <f>IF($A294="","",IFERROR(INDEX('Pozisyon Envanteri'!$B$6:$B$105,MATCH($A294,'Pozisyon Envanteri'!$A$6:$A$105,0)),""))</f>
        <v/>
      </c>
      <c r="C294" s="108" t="str">
        <f>IF($A294="","",IFERROR(INDEX('Pozisyon Envanteri'!$C$6:$C$105,MATCH($A294,'Pozisyon Envanteri'!$A$6:$A$105,0)),""))</f>
        <v/>
      </c>
      <c r="D294" s="108" t="str">
        <f>IF($A294="","",IFERROR(INDEX('Pozisyon Envanteri'!$D$6:$D$105,MATCH($A294,'Pozisyon Envanteri'!$A$6:$A$105,0)),""))</f>
        <v/>
      </c>
      <c r="E294" s="108" t="str">
        <f>IF($A294="","",IFERROR(INDEX('Pozisyon Envanteri'!$E$6:$E$105,MATCH($A294,'Pozisyon Envanteri'!$A$6:$A$105,0)),""))</f>
        <v/>
      </c>
      <c r="F294" s="108" t="str">
        <f>IF($A294="","",IFERROR(INDEX('Pozisyon Envanteri'!$F$6:$F$105,MATCH($A294,'Pozisyon Envanteri'!$A$6:$A$105,0)),""))</f>
        <v/>
      </c>
      <c r="G294" s="108" t="str">
        <f>IF($A294="","",IFERROR(INDEX('Pozisyon Envanteri'!$L$6:$L$105,MATCH($A294,'Pozisyon Envanteri'!$A$6:$A$105,0)),""))</f>
        <v/>
      </c>
      <c r="H294" s="108" t="str">
        <f>IF($A294="","",IFERROR(INDEX('Pozisyon Envanteri'!$M$6:$M$105,MATCH($A294,'Pozisyon Envanteri'!$A$6:$A$105,0)),""))</f>
        <v/>
      </c>
      <c r="I294" s="108" t="str">
        <f>IF($A294="","",'Görev ve İş Yükü'!B294)</f>
        <v/>
      </c>
      <c r="J294" s="108" t="str">
        <f>IF($A294="","",'Görev ve İş Yükü'!C294)</f>
        <v/>
      </c>
      <c r="K294" s="108" t="str">
        <f>IF($A294="","",'Görev ve İş Yükü'!F294)</f>
        <v/>
      </c>
      <c r="L294" s="102" t="str">
        <f>IF($A294="","",'Görev ve İş Yükü'!I294)</f>
        <v/>
      </c>
      <c r="M294" s="108" t="str">
        <f>IF($A294="","",'Görev ve İş Yükü'!W294)</f>
        <v/>
      </c>
      <c r="N294" s="101" t="str">
        <f>IF($A294="","",'Görev ve İş Yükü'!Z294)</f>
        <v/>
      </c>
      <c r="O294" s="101" t="str">
        <f>IF($A294="","",'Görev ve İş Yükü'!AA294)</f>
        <v/>
      </c>
      <c r="P294" s="102" t="str">
        <f>IF($A294="","",'Görev ve İş Yükü'!AB294)</f>
        <v/>
      </c>
      <c r="Q294" s="103" t="str">
        <f>IF($A294="","",'Görev ve İş Yükü'!AC294)</f>
        <v/>
      </c>
      <c r="R294" s="108" t="str">
        <f>IF($A294="","",'Görev ve İş Yükü'!N294)</f>
        <v/>
      </c>
      <c r="S294" s="108" t="str">
        <f>IF($A294="","",'Görev ve İş Yükü'!R294)</f>
        <v/>
      </c>
      <c r="T294" s="108" t="str">
        <f>IF($A294="","",'Görev ve İş Yükü'!S294)</f>
        <v/>
      </c>
      <c r="U294" s="123" t="str">
        <f>IF($A294="","",IFERROR(INDEX('İş Değerleme &amp; Kademe'!$N$6:$N$105,MATCH($A294,'İş Değerleme &amp; Kademe'!$A$6:$A$105,0)),""))</f>
        <v/>
      </c>
      <c r="V294" s="108" t="str">
        <f>IF($A294="","",IFERROR(INDEX('İş Değerleme &amp; Kademe'!$O$6:$O$105,MATCH($A294,'İş Değerleme &amp; Kademe'!$A$6:$A$105,0)),""))</f>
        <v/>
      </c>
      <c r="W294" s="123" t="str">
        <f>IF($A294="","",IFERROR(INDEX('Yetenek &amp; Kariyer'!$O$6:$O$105,MATCH($A294,'Yetenek &amp; Kariyer'!$A$6:$A$105,0)),""))</f>
        <v/>
      </c>
      <c r="X294" s="108" t="str">
        <f>IF($A294="","",IFERROR(INDEX('Yetenek &amp; Kariyer'!$P$6:$P$105,MATCH($A294,'Yetenek &amp; Kariyer'!$A$6:$A$105,0)),""))</f>
        <v/>
      </c>
      <c r="Y294" s="108" t="str">
        <f>IF($A294="","",IFERROR(INDEX('Pozisyon Envanteri'!$Q$6:$Q$105,MATCH($A294,'Pozisyon Envanteri'!$A$6:$A$105,0)),""))</f>
        <v/>
      </c>
    </row>
    <row r="295" spans="1:25" x14ac:dyDescent="0.25">
      <c r="A295" s="108" t="str">
        <f>IF('Görev ve İş Yükü'!A295="","",'Görev ve İş Yükü'!A295)</f>
        <v/>
      </c>
      <c r="B295" s="108" t="str">
        <f>IF($A295="","",IFERROR(INDEX('Pozisyon Envanteri'!$B$6:$B$105,MATCH($A295,'Pozisyon Envanteri'!$A$6:$A$105,0)),""))</f>
        <v/>
      </c>
      <c r="C295" s="108" t="str">
        <f>IF($A295="","",IFERROR(INDEX('Pozisyon Envanteri'!$C$6:$C$105,MATCH($A295,'Pozisyon Envanteri'!$A$6:$A$105,0)),""))</f>
        <v/>
      </c>
      <c r="D295" s="108" t="str">
        <f>IF($A295="","",IFERROR(INDEX('Pozisyon Envanteri'!$D$6:$D$105,MATCH($A295,'Pozisyon Envanteri'!$A$6:$A$105,0)),""))</f>
        <v/>
      </c>
      <c r="E295" s="108" t="str">
        <f>IF($A295="","",IFERROR(INDEX('Pozisyon Envanteri'!$E$6:$E$105,MATCH($A295,'Pozisyon Envanteri'!$A$6:$A$105,0)),""))</f>
        <v/>
      </c>
      <c r="F295" s="108" t="str">
        <f>IF($A295="","",IFERROR(INDEX('Pozisyon Envanteri'!$F$6:$F$105,MATCH($A295,'Pozisyon Envanteri'!$A$6:$A$105,0)),""))</f>
        <v/>
      </c>
      <c r="G295" s="108" t="str">
        <f>IF($A295="","",IFERROR(INDEX('Pozisyon Envanteri'!$L$6:$L$105,MATCH($A295,'Pozisyon Envanteri'!$A$6:$A$105,0)),""))</f>
        <v/>
      </c>
      <c r="H295" s="108" t="str">
        <f>IF($A295="","",IFERROR(INDEX('Pozisyon Envanteri'!$M$6:$M$105,MATCH($A295,'Pozisyon Envanteri'!$A$6:$A$105,0)),""))</f>
        <v/>
      </c>
      <c r="I295" s="108" t="str">
        <f>IF($A295="","",'Görev ve İş Yükü'!B295)</f>
        <v/>
      </c>
      <c r="J295" s="108" t="str">
        <f>IF($A295="","",'Görev ve İş Yükü'!C295)</f>
        <v/>
      </c>
      <c r="K295" s="108" t="str">
        <f>IF($A295="","",'Görev ve İş Yükü'!F295)</f>
        <v/>
      </c>
      <c r="L295" s="102" t="str">
        <f>IF($A295="","",'Görev ve İş Yükü'!I295)</f>
        <v/>
      </c>
      <c r="M295" s="108" t="str">
        <f>IF($A295="","",'Görev ve İş Yükü'!W295)</f>
        <v/>
      </c>
      <c r="N295" s="101" t="str">
        <f>IF($A295="","",'Görev ve İş Yükü'!Z295)</f>
        <v/>
      </c>
      <c r="O295" s="101" t="str">
        <f>IF($A295="","",'Görev ve İş Yükü'!AA295)</f>
        <v/>
      </c>
      <c r="P295" s="102" t="str">
        <f>IF($A295="","",'Görev ve İş Yükü'!AB295)</f>
        <v/>
      </c>
      <c r="Q295" s="103" t="str">
        <f>IF($A295="","",'Görev ve İş Yükü'!AC295)</f>
        <v/>
      </c>
      <c r="R295" s="108" t="str">
        <f>IF($A295="","",'Görev ve İş Yükü'!N295)</f>
        <v/>
      </c>
      <c r="S295" s="108" t="str">
        <f>IF($A295="","",'Görev ve İş Yükü'!R295)</f>
        <v/>
      </c>
      <c r="T295" s="108" t="str">
        <f>IF($A295="","",'Görev ve İş Yükü'!S295)</f>
        <v/>
      </c>
      <c r="U295" s="123" t="str">
        <f>IF($A295="","",IFERROR(INDEX('İş Değerleme &amp; Kademe'!$N$6:$N$105,MATCH($A295,'İş Değerleme &amp; Kademe'!$A$6:$A$105,0)),""))</f>
        <v/>
      </c>
      <c r="V295" s="108" t="str">
        <f>IF($A295="","",IFERROR(INDEX('İş Değerleme &amp; Kademe'!$O$6:$O$105,MATCH($A295,'İş Değerleme &amp; Kademe'!$A$6:$A$105,0)),""))</f>
        <v/>
      </c>
      <c r="W295" s="123" t="str">
        <f>IF($A295="","",IFERROR(INDEX('Yetenek &amp; Kariyer'!$O$6:$O$105,MATCH($A295,'Yetenek &amp; Kariyer'!$A$6:$A$105,0)),""))</f>
        <v/>
      </c>
      <c r="X295" s="108" t="str">
        <f>IF($A295="","",IFERROR(INDEX('Yetenek &amp; Kariyer'!$P$6:$P$105,MATCH($A295,'Yetenek &amp; Kariyer'!$A$6:$A$105,0)),""))</f>
        <v/>
      </c>
      <c r="Y295" s="108" t="str">
        <f>IF($A295="","",IFERROR(INDEX('Pozisyon Envanteri'!$Q$6:$Q$105,MATCH($A295,'Pozisyon Envanteri'!$A$6:$A$105,0)),""))</f>
        <v/>
      </c>
    </row>
    <row r="296" spans="1:25" x14ac:dyDescent="0.25">
      <c r="A296" s="108" t="str">
        <f>IF('Görev ve İş Yükü'!A296="","",'Görev ve İş Yükü'!A296)</f>
        <v/>
      </c>
      <c r="B296" s="108" t="str">
        <f>IF($A296="","",IFERROR(INDEX('Pozisyon Envanteri'!$B$6:$B$105,MATCH($A296,'Pozisyon Envanteri'!$A$6:$A$105,0)),""))</f>
        <v/>
      </c>
      <c r="C296" s="108" t="str">
        <f>IF($A296="","",IFERROR(INDEX('Pozisyon Envanteri'!$C$6:$C$105,MATCH($A296,'Pozisyon Envanteri'!$A$6:$A$105,0)),""))</f>
        <v/>
      </c>
      <c r="D296" s="108" t="str">
        <f>IF($A296="","",IFERROR(INDEX('Pozisyon Envanteri'!$D$6:$D$105,MATCH($A296,'Pozisyon Envanteri'!$A$6:$A$105,0)),""))</f>
        <v/>
      </c>
      <c r="E296" s="108" t="str">
        <f>IF($A296="","",IFERROR(INDEX('Pozisyon Envanteri'!$E$6:$E$105,MATCH($A296,'Pozisyon Envanteri'!$A$6:$A$105,0)),""))</f>
        <v/>
      </c>
      <c r="F296" s="108" t="str">
        <f>IF($A296="","",IFERROR(INDEX('Pozisyon Envanteri'!$F$6:$F$105,MATCH($A296,'Pozisyon Envanteri'!$A$6:$A$105,0)),""))</f>
        <v/>
      </c>
      <c r="G296" s="108" t="str">
        <f>IF($A296="","",IFERROR(INDEX('Pozisyon Envanteri'!$L$6:$L$105,MATCH($A296,'Pozisyon Envanteri'!$A$6:$A$105,0)),""))</f>
        <v/>
      </c>
      <c r="H296" s="108" t="str">
        <f>IF($A296="","",IFERROR(INDEX('Pozisyon Envanteri'!$M$6:$M$105,MATCH($A296,'Pozisyon Envanteri'!$A$6:$A$105,0)),""))</f>
        <v/>
      </c>
      <c r="I296" s="108" t="str">
        <f>IF($A296="","",'Görev ve İş Yükü'!B296)</f>
        <v/>
      </c>
      <c r="J296" s="108" t="str">
        <f>IF($A296="","",'Görev ve İş Yükü'!C296)</f>
        <v/>
      </c>
      <c r="K296" s="108" t="str">
        <f>IF($A296="","",'Görev ve İş Yükü'!F296)</f>
        <v/>
      </c>
      <c r="L296" s="102" t="str">
        <f>IF($A296="","",'Görev ve İş Yükü'!I296)</f>
        <v/>
      </c>
      <c r="M296" s="108" t="str">
        <f>IF($A296="","",'Görev ve İş Yükü'!W296)</f>
        <v/>
      </c>
      <c r="N296" s="101" t="str">
        <f>IF($A296="","",'Görev ve İş Yükü'!Z296)</f>
        <v/>
      </c>
      <c r="O296" s="101" t="str">
        <f>IF($A296="","",'Görev ve İş Yükü'!AA296)</f>
        <v/>
      </c>
      <c r="P296" s="102" t="str">
        <f>IF($A296="","",'Görev ve İş Yükü'!AB296)</f>
        <v/>
      </c>
      <c r="Q296" s="103" t="str">
        <f>IF($A296="","",'Görev ve İş Yükü'!AC296)</f>
        <v/>
      </c>
      <c r="R296" s="108" t="str">
        <f>IF($A296="","",'Görev ve İş Yükü'!N296)</f>
        <v/>
      </c>
      <c r="S296" s="108" t="str">
        <f>IF($A296="","",'Görev ve İş Yükü'!R296)</f>
        <v/>
      </c>
      <c r="T296" s="108" t="str">
        <f>IF($A296="","",'Görev ve İş Yükü'!S296)</f>
        <v/>
      </c>
      <c r="U296" s="123" t="str">
        <f>IF($A296="","",IFERROR(INDEX('İş Değerleme &amp; Kademe'!$N$6:$N$105,MATCH($A296,'İş Değerleme &amp; Kademe'!$A$6:$A$105,0)),""))</f>
        <v/>
      </c>
      <c r="V296" s="108" t="str">
        <f>IF($A296="","",IFERROR(INDEX('İş Değerleme &amp; Kademe'!$O$6:$O$105,MATCH($A296,'İş Değerleme &amp; Kademe'!$A$6:$A$105,0)),""))</f>
        <v/>
      </c>
      <c r="W296" s="123" t="str">
        <f>IF($A296="","",IFERROR(INDEX('Yetenek &amp; Kariyer'!$O$6:$O$105,MATCH($A296,'Yetenek &amp; Kariyer'!$A$6:$A$105,0)),""))</f>
        <v/>
      </c>
      <c r="X296" s="108" t="str">
        <f>IF($A296="","",IFERROR(INDEX('Yetenek &amp; Kariyer'!$P$6:$P$105,MATCH($A296,'Yetenek &amp; Kariyer'!$A$6:$A$105,0)),""))</f>
        <v/>
      </c>
      <c r="Y296" s="108" t="str">
        <f>IF($A296="","",IFERROR(INDEX('Pozisyon Envanteri'!$Q$6:$Q$105,MATCH($A296,'Pozisyon Envanteri'!$A$6:$A$105,0)),""))</f>
        <v/>
      </c>
    </row>
    <row r="297" spans="1:25" x14ac:dyDescent="0.25">
      <c r="A297" s="108" t="str">
        <f>IF('Görev ve İş Yükü'!A297="","",'Görev ve İş Yükü'!A297)</f>
        <v/>
      </c>
      <c r="B297" s="108" t="str">
        <f>IF($A297="","",IFERROR(INDEX('Pozisyon Envanteri'!$B$6:$B$105,MATCH($A297,'Pozisyon Envanteri'!$A$6:$A$105,0)),""))</f>
        <v/>
      </c>
      <c r="C297" s="108" t="str">
        <f>IF($A297="","",IFERROR(INDEX('Pozisyon Envanteri'!$C$6:$C$105,MATCH($A297,'Pozisyon Envanteri'!$A$6:$A$105,0)),""))</f>
        <v/>
      </c>
      <c r="D297" s="108" t="str">
        <f>IF($A297="","",IFERROR(INDEX('Pozisyon Envanteri'!$D$6:$D$105,MATCH($A297,'Pozisyon Envanteri'!$A$6:$A$105,0)),""))</f>
        <v/>
      </c>
      <c r="E297" s="108" t="str">
        <f>IF($A297="","",IFERROR(INDEX('Pozisyon Envanteri'!$E$6:$E$105,MATCH($A297,'Pozisyon Envanteri'!$A$6:$A$105,0)),""))</f>
        <v/>
      </c>
      <c r="F297" s="108" t="str">
        <f>IF($A297="","",IFERROR(INDEX('Pozisyon Envanteri'!$F$6:$F$105,MATCH($A297,'Pozisyon Envanteri'!$A$6:$A$105,0)),""))</f>
        <v/>
      </c>
      <c r="G297" s="108" t="str">
        <f>IF($A297="","",IFERROR(INDEX('Pozisyon Envanteri'!$L$6:$L$105,MATCH($A297,'Pozisyon Envanteri'!$A$6:$A$105,0)),""))</f>
        <v/>
      </c>
      <c r="H297" s="108" t="str">
        <f>IF($A297="","",IFERROR(INDEX('Pozisyon Envanteri'!$M$6:$M$105,MATCH($A297,'Pozisyon Envanteri'!$A$6:$A$105,0)),""))</f>
        <v/>
      </c>
      <c r="I297" s="108" t="str">
        <f>IF($A297="","",'Görev ve İş Yükü'!B297)</f>
        <v/>
      </c>
      <c r="J297" s="108" t="str">
        <f>IF($A297="","",'Görev ve İş Yükü'!C297)</f>
        <v/>
      </c>
      <c r="K297" s="108" t="str">
        <f>IF($A297="","",'Görev ve İş Yükü'!F297)</f>
        <v/>
      </c>
      <c r="L297" s="102" t="str">
        <f>IF($A297="","",'Görev ve İş Yükü'!I297)</f>
        <v/>
      </c>
      <c r="M297" s="108" t="str">
        <f>IF($A297="","",'Görev ve İş Yükü'!W297)</f>
        <v/>
      </c>
      <c r="N297" s="101" t="str">
        <f>IF($A297="","",'Görev ve İş Yükü'!Z297)</f>
        <v/>
      </c>
      <c r="O297" s="101" t="str">
        <f>IF($A297="","",'Görev ve İş Yükü'!AA297)</f>
        <v/>
      </c>
      <c r="P297" s="102" t="str">
        <f>IF($A297="","",'Görev ve İş Yükü'!AB297)</f>
        <v/>
      </c>
      <c r="Q297" s="103" t="str">
        <f>IF($A297="","",'Görev ve İş Yükü'!AC297)</f>
        <v/>
      </c>
      <c r="R297" s="108" t="str">
        <f>IF($A297="","",'Görev ve İş Yükü'!N297)</f>
        <v/>
      </c>
      <c r="S297" s="108" t="str">
        <f>IF($A297="","",'Görev ve İş Yükü'!R297)</f>
        <v/>
      </c>
      <c r="T297" s="108" t="str">
        <f>IF($A297="","",'Görev ve İş Yükü'!S297)</f>
        <v/>
      </c>
      <c r="U297" s="123" t="str">
        <f>IF($A297="","",IFERROR(INDEX('İş Değerleme &amp; Kademe'!$N$6:$N$105,MATCH($A297,'İş Değerleme &amp; Kademe'!$A$6:$A$105,0)),""))</f>
        <v/>
      </c>
      <c r="V297" s="108" t="str">
        <f>IF($A297="","",IFERROR(INDEX('İş Değerleme &amp; Kademe'!$O$6:$O$105,MATCH($A297,'İş Değerleme &amp; Kademe'!$A$6:$A$105,0)),""))</f>
        <v/>
      </c>
      <c r="W297" s="123" t="str">
        <f>IF($A297="","",IFERROR(INDEX('Yetenek &amp; Kariyer'!$O$6:$O$105,MATCH($A297,'Yetenek &amp; Kariyer'!$A$6:$A$105,0)),""))</f>
        <v/>
      </c>
      <c r="X297" s="108" t="str">
        <f>IF($A297="","",IFERROR(INDEX('Yetenek &amp; Kariyer'!$P$6:$P$105,MATCH($A297,'Yetenek &amp; Kariyer'!$A$6:$A$105,0)),""))</f>
        <v/>
      </c>
      <c r="Y297" s="108" t="str">
        <f>IF($A297="","",IFERROR(INDEX('Pozisyon Envanteri'!$Q$6:$Q$105,MATCH($A297,'Pozisyon Envanteri'!$A$6:$A$105,0)),""))</f>
        <v/>
      </c>
    </row>
    <row r="298" spans="1:25" x14ac:dyDescent="0.25">
      <c r="A298" s="108" t="str">
        <f>IF('Görev ve İş Yükü'!A298="","",'Görev ve İş Yükü'!A298)</f>
        <v/>
      </c>
      <c r="B298" s="108" t="str">
        <f>IF($A298="","",IFERROR(INDEX('Pozisyon Envanteri'!$B$6:$B$105,MATCH($A298,'Pozisyon Envanteri'!$A$6:$A$105,0)),""))</f>
        <v/>
      </c>
      <c r="C298" s="108" t="str">
        <f>IF($A298="","",IFERROR(INDEX('Pozisyon Envanteri'!$C$6:$C$105,MATCH($A298,'Pozisyon Envanteri'!$A$6:$A$105,0)),""))</f>
        <v/>
      </c>
      <c r="D298" s="108" t="str">
        <f>IF($A298="","",IFERROR(INDEX('Pozisyon Envanteri'!$D$6:$D$105,MATCH($A298,'Pozisyon Envanteri'!$A$6:$A$105,0)),""))</f>
        <v/>
      </c>
      <c r="E298" s="108" t="str">
        <f>IF($A298="","",IFERROR(INDEX('Pozisyon Envanteri'!$E$6:$E$105,MATCH($A298,'Pozisyon Envanteri'!$A$6:$A$105,0)),""))</f>
        <v/>
      </c>
      <c r="F298" s="108" t="str">
        <f>IF($A298="","",IFERROR(INDEX('Pozisyon Envanteri'!$F$6:$F$105,MATCH($A298,'Pozisyon Envanteri'!$A$6:$A$105,0)),""))</f>
        <v/>
      </c>
      <c r="G298" s="108" t="str">
        <f>IF($A298="","",IFERROR(INDEX('Pozisyon Envanteri'!$L$6:$L$105,MATCH($A298,'Pozisyon Envanteri'!$A$6:$A$105,0)),""))</f>
        <v/>
      </c>
      <c r="H298" s="108" t="str">
        <f>IF($A298="","",IFERROR(INDEX('Pozisyon Envanteri'!$M$6:$M$105,MATCH($A298,'Pozisyon Envanteri'!$A$6:$A$105,0)),""))</f>
        <v/>
      </c>
      <c r="I298" s="108" t="str">
        <f>IF($A298="","",'Görev ve İş Yükü'!B298)</f>
        <v/>
      </c>
      <c r="J298" s="108" t="str">
        <f>IF($A298="","",'Görev ve İş Yükü'!C298)</f>
        <v/>
      </c>
      <c r="K298" s="108" t="str">
        <f>IF($A298="","",'Görev ve İş Yükü'!F298)</f>
        <v/>
      </c>
      <c r="L298" s="102" t="str">
        <f>IF($A298="","",'Görev ve İş Yükü'!I298)</f>
        <v/>
      </c>
      <c r="M298" s="108" t="str">
        <f>IF($A298="","",'Görev ve İş Yükü'!W298)</f>
        <v/>
      </c>
      <c r="N298" s="101" t="str">
        <f>IF($A298="","",'Görev ve İş Yükü'!Z298)</f>
        <v/>
      </c>
      <c r="O298" s="101" t="str">
        <f>IF($A298="","",'Görev ve İş Yükü'!AA298)</f>
        <v/>
      </c>
      <c r="P298" s="102" t="str">
        <f>IF($A298="","",'Görev ve İş Yükü'!AB298)</f>
        <v/>
      </c>
      <c r="Q298" s="103" t="str">
        <f>IF($A298="","",'Görev ve İş Yükü'!AC298)</f>
        <v/>
      </c>
      <c r="R298" s="108" t="str">
        <f>IF($A298="","",'Görev ve İş Yükü'!N298)</f>
        <v/>
      </c>
      <c r="S298" s="108" t="str">
        <f>IF($A298="","",'Görev ve İş Yükü'!R298)</f>
        <v/>
      </c>
      <c r="T298" s="108" t="str">
        <f>IF($A298="","",'Görev ve İş Yükü'!S298)</f>
        <v/>
      </c>
      <c r="U298" s="123" t="str">
        <f>IF($A298="","",IFERROR(INDEX('İş Değerleme &amp; Kademe'!$N$6:$N$105,MATCH($A298,'İş Değerleme &amp; Kademe'!$A$6:$A$105,0)),""))</f>
        <v/>
      </c>
      <c r="V298" s="108" t="str">
        <f>IF($A298="","",IFERROR(INDEX('İş Değerleme &amp; Kademe'!$O$6:$O$105,MATCH($A298,'İş Değerleme &amp; Kademe'!$A$6:$A$105,0)),""))</f>
        <v/>
      </c>
      <c r="W298" s="123" t="str">
        <f>IF($A298="","",IFERROR(INDEX('Yetenek &amp; Kariyer'!$O$6:$O$105,MATCH($A298,'Yetenek &amp; Kariyer'!$A$6:$A$105,0)),""))</f>
        <v/>
      </c>
      <c r="X298" s="108" t="str">
        <f>IF($A298="","",IFERROR(INDEX('Yetenek &amp; Kariyer'!$P$6:$P$105,MATCH($A298,'Yetenek &amp; Kariyer'!$A$6:$A$105,0)),""))</f>
        <v/>
      </c>
      <c r="Y298" s="108" t="str">
        <f>IF($A298="","",IFERROR(INDEX('Pozisyon Envanteri'!$Q$6:$Q$105,MATCH($A298,'Pozisyon Envanteri'!$A$6:$A$105,0)),""))</f>
        <v/>
      </c>
    </row>
    <row r="299" spans="1:25" x14ac:dyDescent="0.25">
      <c r="A299" s="108" t="str">
        <f>IF('Görev ve İş Yükü'!A299="","",'Görev ve İş Yükü'!A299)</f>
        <v/>
      </c>
      <c r="B299" s="108" t="str">
        <f>IF($A299="","",IFERROR(INDEX('Pozisyon Envanteri'!$B$6:$B$105,MATCH($A299,'Pozisyon Envanteri'!$A$6:$A$105,0)),""))</f>
        <v/>
      </c>
      <c r="C299" s="108" t="str">
        <f>IF($A299="","",IFERROR(INDEX('Pozisyon Envanteri'!$C$6:$C$105,MATCH($A299,'Pozisyon Envanteri'!$A$6:$A$105,0)),""))</f>
        <v/>
      </c>
      <c r="D299" s="108" t="str">
        <f>IF($A299="","",IFERROR(INDEX('Pozisyon Envanteri'!$D$6:$D$105,MATCH($A299,'Pozisyon Envanteri'!$A$6:$A$105,0)),""))</f>
        <v/>
      </c>
      <c r="E299" s="108" t="str">
        <f>IF($A299="","",IFERROR(INDEX('Pozisyon Envanteri'!$E$6:$E$105,MATCH($A299,'Pozisyon Envanteri'!$A$6:$A$105,0)),""))</f>
        <v/>
      </c>
      <c r="F299" s="108" t="str">
        <f>IF($A299="","",IFERROR(INDEX('Pozisyon Envanteri'!$F$6:$F$105,MATCH($A299,'Pozisyon Envanteri'!$A$6:$A$105,0)),""))</f>
        <v/>
      </c>
      <c r="G299" s="108" t="str">
        <f>IF($A299="","",IFERROR(INDEX('Pozisyon Envanteri'!$L$6:$L$105,MATCH($A299,'Pozisyon Envanteri'!$A$6:$A$105,0)),""))</f>
        <v/>
      </c>
      <c r="H299" s="108" t="str">
        <f>IF($A299="","",IFERROR(INDEX('Pozisyon Envanteri'!$M$6:$M$105,MATCH($A299,'Pozisyon Envanteri'!$A$6:$A$105,0)),""))</f>
        <v/>
      </c>
      <c r="I299" s="108" t="str">
        <f>IF($A299="","",'Görev ve İş Yükü'!B299)</f>
        <v/>
      </c>
      <c r="J299" s="108" t="str">
        <f>IF($A299="","",'Görev ve İş Yükü'!C299)</f>
        <v/>
      </c>
      <c r="K299" s="108" t="str">
        <f>IF($A299="","",'Görev ve İş Yükü'!F299)</f>
        <v/>
      </c>
      <c r="L299" s="102" t="str">
        <f>IF($A299="","",'Görev ve İş Yükü'!I299)</f>
        <v/>
      </c>
      <c r="M299" s="108" t="str">
        <f>IF($A299="","",'Görev ve İş Yükü'!W299)</f>
        <v/>
      </c>
      <c r="N299" s="101" t="str">
        <f>IF($A299="","",'Görev ve İş Yükü'!Z299)</f>
        <v/>
      </c>
      <c r="O299" s="101" t="str">
        <f>IF($A299="","",'Görev ve İş Yükü'!AA299)</f>
        <v/>
      </c>
      <c r="P299" s="102" t="str">
        <f>IF($A299="","",'Görev ve İş Yükü'!AB299)</f>
        <v/>
      </c>
      <c r="Q299" s="103" t="str">
        <f>IF($A299="","",'Görev ve İş Yükü'!AC299)</f>
        <v/>
      </c>
      <c r="R299" s="108" t="str">
        <f>IF($A299="","",'Görev ve İş Yükü'!N299)</f>
        <v/>
      </c>
      <c r="S299" s="108" t="str">
        <f>IF($A299="","",'Görev ve İş Yükü'!R299)</f>
        <v/>
      </c>
      <c r="T299" s="108" t="str">
        <f>IF($A299="","",'Görev ve İş Yükü'!S299)</f>
        <v/>
      </c>
      <c r="U299" s="123" t="str">
        <f>IF($A299="","",IFERROR(INDEX('İş Değerleme &amp; Kademe'!$N$6:$N$105,MATCH($A299,'İş Değerleme &amp; Kademe'!$A$6:$A$105,0)),""))</f>
        <v/>
      </c>
      <c r="V299" s="108" t="str">
        <f>IF($A299="","",IFERROR(INDEX('İş Değerleme &amp; Kademe'!$O$6:$O$105,MATCH($A299,'İş Değerleme &amp; Kademe'!$A$6:$A$105,0)),""))</f>
        <v/>
      </c>
      <c r="W299" s="123" t="str">
        <f>IF($A299="","",IFERROR(INDEX('Yetenek &amp; Kariyer'!$O$6:$O$105,MATCH($A299,'Yetenek &amp; Kariyer'!$A$6:$A$105,0)),""))</f>
        <v/>
      </c>
      <c r="X299" s="108" t="str">
        <f>IF($A299="","",IFERROR(INDEX('Yetenek &amp; Kariyer'!$P$6:$P$105,MATCH($A299,'Yetenek &amp; Kariyer'!$A$6:$A$105,0)),""))</f>
        <v/>
      </c>
      <c r="Y299" s="108" t="str">
        <f>IF($A299="","",IFERROR(INDEX('Pozisyon Envanteri'!$Q$6:$Q$105,MATCH($A299,'Pozisyon Envanteri'!$A$6:$A$105,0)),""))</f>
        <v/>
      </c>
    </row>
    <row r="300" spans="1:25" x14ac:dyDescent="0.25">
      <c r="A300" s="108" t="str">
        <f>IF('Görev ve İş Yükü'!A300="","",'Görev ve İş Yükü'!A300)</f>
        <v/>
      </c>
      <c r="B300" s="108" t="str">
        <f>IF($A300="","",IFERROR(INDEX('Pozisyon Envanteri'!$B$6:$B$105,MATCH($A300,'Pozisyon Envanteri'!$A$6:$A$105,0)),""))</f>
        <v/>
      </c>
      <c r="C300" s="108" t="str">
        <f>IF($A300="","",IFERROR(INDEX('Pozisyon Envanteri'!$C$6:$C$105,MATCH($A300,'Pozisyon Envanteri'!$A$6:$A$105,0)),""))</f>
        <v/>
      </c>
      <c r="D300" s="108" t="str">
        <f>IF($A300="","",IFERROR(INDEX('Pozisyon Envanteri'!$D$6:$D$105,MATCH($A300,'Pozisyon Envanteri'!$A$6:$A$105,0)),""))</f>
        <v/>
      </c>
      <c r="E300" s="108" t="str">
        <f>IF($A300="","",IFERROR(INDEX('Pozisyon Envanteri'!$E$6:$E$105,MATCH($A300,'Pozisyon Envanteri'!$A$6:$A$105,0)),""))</f>
        <v/>
      </c>
      <c r="F300" s="108" t="str">
        <f>IF($A300="","",IFERROR(INDEX('Pozisyon Envanteri'!$F$6:$F$105,MATCH($A300,'Pozisyon Envanteri'!$A$6:$A$105,0)),""))</f>
        <v/>
      </c>
      <c r="G300" s="108" t="str">
        <f>IF($A300="","",IFERROR(INDEX('Pozisyon Envanteri'!$L$6:$L$105,MATCH($A300,'Pozisyon Envanteri'!$A$6:$A$105,0)),""))</f>
        <v/>
      </c>
      <c r="H300" s="108" t="str">
        <f>IF($A300="","",IFERROR(INDEX('Pozisyon Envanteri'!$M$6:$M$105,MATCH($A300,'Pozisyon Envanteri'!$A$6:$A$105,0)),""))</f>
        <v/>
      </c>
      <c r="I300" s="108" t="str">
        <f>IF($A300="","",'Görev ve İş Yükü'!B300)</f>
        <v/>
      </c>
      <c r="J300" s="108" t="str">
        <f>IF($A300="","",'Görev ve İş Yükü'!C300)</f>
        <v/>
      </c>
      <c r="K300" s="108" t="str">
        <f>IF($A300="","",'Görev ve İş Yükü'!F300)</f>
        <v/>
      </c>
      <c r="L300" s="102" t="str">
        <f>IF($A300="","",'Görev ve İş Yükü'!I300)</f>
        <v/>
      </c>
      <c r="M300" s="108" t="str">
        <f>IF($A300="","",'Görev ve İş Yükü'!W300)</f>
        <v/>
      </c>
      <c r="N300" s="101" t="str">
        <f>IF($A300="","",'Görev ve İş Yükü'!Z300)</f>
        <v/>
      </c>
      <c r="O300" s="101" t="str">
        <f>IF($A300="","",'Görev ve İş Yükü'!AA300)</f>
        <v/>
      </c>
      <c r="P300" s="102" t="str">
        <f>IF($A300="","",'Görev ve İş Yükü'!AB300)</f>
        <v/>
      </c>
      <c r="Q300" s="103" t="str">
        <f>IF($A300="","",'Görev ve İş Yükü'!AC300)</f>
        <v/>
      </c>
      <c r="R300" s="108" t="str">
        <f>IF($A300="","",'Görev ve İş Yükü'!N300)</f>
        <v/>
      </c>
      <c r="S300" s="108" t="str">
        <f>IF($A300="","",'Görev ve İş Yükü'!R300)</f>
        <v/>
      </c>
      <c r="T300" s="108" t="str">
        <f>IF($A300="","",'Görev ve İş Yükü'!S300)</f>
        <v/>
      </c>
      <c r="U300" s="123" t="str">
        <f>IF($A300="","",IFERROR(INDEX('İş Değerleme &amp; Kademe'!$N$6:$N$105,MATCH($A300,'İş Değerleme &amp; Kademe'!$A$6:$A$105,0)),""))</f>
        <v/>
      </c>
      <c r="V300" s="108" t="str">
        <f>IF($A300="","",IFERROR(INDEX('İş Değerleme &amp; Kademe'!$O$6:$O$105,MATCH($A300,'İş Değerleme &amp; Kademe'!$A$6:$A$105,0)),""))</f>
        <v/>
      </c>
      <c r="W300" s="123" t="str">
        <f>IF($A300="","",IFERROR(INDEX('Yetenek &amp; Kariyer'!$O$6:$O$105,MATCH($A300,'Yetenek &amp; Kariyer'!$A$6:$A$105,0)),""))</f>
        <v/>
      </c>
      <c r="X300" s="108" t="str">
        <f>IF($A300="","",IFERROR(INDEX('Yetenek &amp; Kariyer'!$P$6:$P$105,MATCH($A300,'Yetenek &amp; Kariyer'!$A$6:$A$105,0)),""))</f>
        <v/>
      </c>
      <c r="Y300" s="108" t="str">
        <f>IF($A300="","",IFERROR(INDEX('Pozisyon Envanteri'!$Q$6:$Q$105,MATCH($A300,'Pozisyon Envanteri'!$A$6:$A$105,0)),""))</f>
        <v/>
      </c>
    </row>
    <row r="301" spans="1:25" x14ac:dyDescent="0.25">
      <c r="A301" s="108" t="str">
        <f>IF('Görev ve İş Yükü'!A301="","",'Görev ve İş Yükü'!A301)</f>
        <v/>
      </c>
      <c r="B301" s="108" t="str">
        <f>IF($A301="","",IFERROR(INDEX('Pozisyon Envanteri'!$B$6:$B$105,MATCH($A301,'Pozisyon Envanteri'!$A$6:$A$105,0)),""))</f>
        <v/>
      </c>
      <c r="C301" s="108" t="str">
        <f>IF($A301="","",IFERROR(INDEX('Pozisyon Envanteri'!$C$6:$C$105,MATCH($A301,'Pozisyon Envanteri'!$A$6:$A$105,0)),""))</f>
        <v/>
      </c>
      <c r="D301" s="108" t="str">
        <f>IF($A301="","",IFERROR(INDEX('Pozisyon Envanteri'!$D$6:$D$105,MATCH($A301,'Pozisyon Envanteri'!$A$6:$A$105,0)),""))</f>
        <v/>
      </c>
      <c r="E301" s="108" t="str">
        <f>IF($A301="","",IFERROR(INDEX('Pozisyon Envanteri'!$E$6:$E$105,MATCH($A301,'Pozisyon Envanteri'!$A$6:$A$105,0)),""))</f>
        <v/>
      </c>
      <c r="F301" s="108" t="str">
        <f>IF($A301="","",IFERROR(INDEX('Pozisyon Envanteri'!$F$6:$F$105,MATCH($A301,'Pozisyon Envanteri'!$A$6:$A$105,0)),""))</f>
        <v/>
      </c>
      <c r="G301" s="108" t="str">
        <f>IF($A301="","",IFERROR(INDEX('Pozisyon Envanteri'!$L$6:$L$105,MATCH($A301,'Pozisyon Envanteri'!$A$6:$A$105,0)),""))</f>
        <v/>
      </c>
      <c r="H301" s="108" t="str">
        <f>IF($A301="","",IFERROR(INDEX('Pozisyon Envanteri'!$M$6:$M$105,MATCH($A301,'Pozisyon Envanteri'!$A$6:$A$105,0)),""))</f>
        <v/>
      </c>
      <c r="I301" s="108" t="str">
        <f>IF($A301="","",'Görev ve İş Yükü'!B301)</f>
        <v/>
      </c>
      <c r="J301" s="108" t="str">
        <f>IF($A301="","",'Görev ve İş Yükü'!C301)</f>
        <v/>
      </c>
      <c r="K301" s="108" t="str">
        <f>IF($A301="","",'Görev ve İş Yükü'!F301)</f>
        <v/>
      </c>
      <c r="L301" s="102" t="str">
        <f>IF($A301="","",'Görev ve İş Yükü'!I301)</f>
        <v/>
      </c>
      <c r="M301" s="108" t="str">
        <f>IF($A301="","",'Görev ve İş Yükü'!W301)</f>
        <v/>
      </c>
      <c r="N301" s="101" t="str">
        <f>IF($A301="","",'Görev ve İş Yükü'!Z301)</f>
        <v/>
      </c>
      <c r="O301" s="101" t="str">
        <f>IF($A301="","",'Görev ve İş Yükü'!AA301)</f>
        <v/>
      </c>
      <c r="P301" s="102" t="str">
        <f>IF($A301="","",'Görev ve İş Yükü'!AB301)</f>
        <v/>
      </c>
      <c r="Q301" s="103" t="str">
        <f>IF($A301="","",'Görev ve İş Yükü'!AC301)</f>
        <v/>
      </c>
      <c r="R301" s="108" t="str">
        <f>IF($A301="","",'Görev ve İş Yükü'!N301)</f>
        <v/>
      </c>
      <c r="S301" s="108" t="str">
        <f>IF($A301="","",'Görev ve İş Yükü'!R301)</f>
        <v/>
      </c>
      <c r="T301" s="108" t="str">
        <f>IF($A301="","",'Görev ve İş Yükü'!S301)</f>
        <v/>
      </c>
      <c r="U301" s="123" t="str">
        <f>IF($A301="","",IFERROR(INDEX('İş Değerleme &amp; Kademe'!$N$6:$N$105,MATCH($A301,'İş Değerleme &amp; Kademe'!$A$6:$A$105,0)),""))</f>
        <v/>
      </c>
      <c r="V301" s="108" t="str">
        <f>IF($A301="","",IFERROR(INDEX('İş Değerleme &amp; Kademe'!$O$6:$O$105,MATCH($A301,'İş Değerleme &amp; Kademe'!$A$6:$A$105,0)),""))</f>
        <v/>
      </c>
      <c r="W301" s="123" t="str">
        <f>IF($A301="","",IFERROR(INDEX('Yetenek &amp; Kariyer'!$O$6:$O$105,MATCH($A301,'Yetenek &amp; Kariyer'!$A$6:$A$105,0)),""))</f>
        <v/>
      </c>
      <c r="X301" s="108" t="str">
        <f>IF($A301="","",IFERROR(INDEX('Yetenek &amp; Kariyer'!$P$6:$P$105,MATCH($A301,'Yetenek &amp; Kariyer'!$A$6:$A$105,0)),""))</f>
        <v/>
      </c>
      <c r="Y301" s="108" t="str">
        <f>IF($A301="","",IFERROR(INDEX('Pozisyon Envanteri'!$Q$6:$Q$105,MATCH($A301,'Pozisyon Envanteri'!$A$6:$A$105,0)),""))</f>
        <v/>
      </c>
    </row>
    <row r="302" spans="1:25" x14ac:dyDescent="0.25">
      <c r="A302" s="108" t="str">
        <f>IF('Görev ve İş Yükü'!A302="","",'Görev ve İş Yükü'!A302)</f>
        <v/>
      </c>
      <c r="B302" s="108" t="str">
        <f>IF($A302="","",IFERROR(INDEX('Pozisyon Envanteri'!$B$6:$B$105,MATCH($A302,'Pozisyon Envanteri'!$A$6:$A$105,0)),""))</f>
        <v/>
      </c>
      <c r="C302" s="108" t="str">
        <f>IF($A302="","",IFERROR(INDEX('Pozisyon Envanteri'!$C$6:$C$105,MATCH($A302,'Pozisyon Envanteri'!$A$6:$A$105,0)),""))</f>
        <v/>
      </c>
      <c r="D302" s="108" t="str">
        <f>IF($A302="","",IFERROR(INDEX('Pozisyon Envanteri'!$D$6:$D$105,MATCH($A302,'Pozisyon Envanteri'!$A$6:$A$105,0)),""))</f>
        <v/>
      </c>
      <c r="E302" s="108" t="str">
        <f>IF($A302="","",IFERROR(INDEX('Pozisyon Envanteri'!$E$6:$E$105,MATCH($A302,'Pozisyon Envanteri'!$A$6:$A$105,0)),""))</f>
        <v/>
      </c>
      <c r="F302" s="108" t="str">
        <f>IF($A302="","",IFERROR(INDEX('Pozisyon Envanteri'!$F$6:$F$105,MATCH($A302,'Pozisyon Envanteri'!$A$6:$A$105,0)),""))</f>
        <v/>
      </c>
      <c r="G302" s="108" t="str">
        <f>IF($A302="","",IFERROR(INDEX('Pozisyon Envanteri'!$L$6:$L$105,MATCH($A302,'Pozisyon Envanteri'!$A$6:$A$105,0)),""))</f>
        <v/>
      </c>
      <c r="H302" s="108" t="str">
        <f>IF($A302="","",IFERROR(INDEX('Pozisyon Envanteri'!$M$6:$M$105,MATCH($A302,'Pozisyon Envanteri'!$A$6:$A$105,0)),""))</f>
        <v/>
      </c>
      <c r="I302" s="108" t="str">
        <f>IF($A302="","",'Görev ve İş Yükü'!B302)</f>
        <v/>
      </c>
      <c r="J302" s="108" t="str">
        <f>IF($A302="","",'Görev ve İş Yükü'!C302)</f>
        <v/>
      </c>
      <c r="K302" s="108" t="str">
        <f>IF($A302="","",'Görev ve İş Yükü'!F302)</f>
        <v/>
      </c>
      <c r="L302" s="102" t="str">
        <f>IF($A302="","",'Görev ve İş Yükü'!I302)</f>
        <v/>
      </c>
      <c r="M302" s="108" t="str">
        <f>IF($A302="","",'Görev ve İş Yükü'!W302)</f>
        <v/>
      </c>
      <c r="N302" s="101" t="str">
        <f>IF($A302="","",'Görev ve İş Yükü'!Z302)</f>
        <v/>
      </c>
      <c r="O302" s="101" t="str">
        <f>IF($A302="","",'Görev ve İş Yükü'!AA302)</f>
        <v/>
      </c>
      <c r="P302" s="102" t="str">
        <f>IF($A302="","",'Görev ve İş Yükü'!AB302)</f>
        <v/>
      </c>
      <c r="Q302" s="103" t="str">
        <f>IF($A302="","",'Görev ve İş Yükü'!AC302)</f>
        <v/>
      </c>
      <c r="R302" s="108" t="str">
        <f>IF($A302="","",'Görev ve İş Yükü'!N302)</f>
        <v/>
      </c>
      <c r="S302" s="108" t="str">
        <f>IF($A302="","",'Görev ve İş Yükü'!R302)</f>
        <v/>
      </c>
      <c r="T302" s="108" t="str">
        <f>IF($A302="","",'Görev ve İş Yükü'!S302)</f>
        <v/>
      </c>
      <c r="U302" s="123" t="str">
        <f>IF($A302="","",IFERROR(INDEX('İş Değerleme &amp; Kademe'!$N$6:$N$105,MATCH($A302,'İş Değerleme &amp; Kademe'!$A$6:$A$105,0)),""))</f>
        <v/>
      </c>
      <c r="V302" s="108" t="str">
        <f>IF($A302="","",IFERROR(INDEX('İş Değerleme &amp; Kademe'!$O$6:$O$105,MATCH($A302,'İş Değerleme &amp; Kademe'!$A$6:$A$105,0)),""))</f>
        <v/>
      </c>
      <c r="W302" s="123" t="str">
        <f>IF($A302="","",IFERROR(INDEX('Yetenek &amp; Kariyer'!$O$6:$O$105,MATCH($A302,'Yetenek &amp; Kariyer'!$A$6:$A$105,0)),""))</f>
        <v/>
      </c>
      <c r="X302" s="108" t="str">
        <f>IF($A302="","",IFERROR(INDEX('Yetenek &amp; Kariyer'!$P$6:$P$105,MATCH($A302,'Yetenek &amp; Kariyer'!$A$6:$A$105,0)),""))</f>
        <v/>
      </c>
      <c r="Y302" s="108" t="str">
        <f>IF($A302="","",IFERROR(INDEX('Pozisyon Envanteri'!$Q$6:$Q$105,MATCH($A302,'Pozisyon Envanteri'!$A$6:$A$105,0)),""))</f>
        <v/>
      </c>
    </row>
    <row r="303" spans="1:25" x14ac:dyDescent="0.25">
      <c r="A303" s="108" t="str">
        <f>IF('Görev ve İş Yükü'!A303="","",'Görev ve İş Yükü'!A303)</f>
        <v/>
      </c>
      <c r="B303" s="108" t="str">
        <f>IF($A303="","",IFERROR(INDEX('Pozisyon Envanteri'!$B$6:$B$105,MATCH($A303,'Pozisyon Envanteri'!$A$6:$A$105,0)),""))</f>
        <v/>
      </c>
      <c r="C303" s="108" t="str">
        <f>IF($A303="","",IFERROR(INDEX('Pozisyon Envanteri'!$C$6:$C$105,MATCH($A303,'Pozisyon Envanteri'!$A$6:$A$105,0)),""))</f>
        <v/>
      </c>
      <c r="D303" s="108" t="str">
        <f>IF($A303="","",IFERROR(INDEX('Pozisyon Envanteri'!$D$6:$D$105,MATCH($A303,'Pozisyon Envanteri'!$A$6:$A$105,0)),""))</f>
        <v/>
      </c>
      <c r="E303" s="108" t="str">
        <f>IF($A303="","",IFERROR(INDEX('Pozisyon Envanteri'!$E$6:$E$105,MATCH($A303,'Pozisyon Envanteri'!$A$6:$A$105,0)),""))</f>
        <v/>
      </c>
      <c r="F303" s="108" t="str">
        <f>IF($A303="","",IFERROR(INDEX('Pozisyon Envanteri'!$F$6:$F$105,MATCH($A303,'Pozisyon Envanteri'!$A$6:$A$105,0)),""))</f>
        <v/>
      </c>
      <c r="G303" s="108" t="str">
        <f>IF($A303="","",IFERROR(INDEX('Pozisyon Envanteri'!$L$6:$L$105,MATCH($A303,'Pozisyon Envanteri'!$A$6:$A$105,0)),""))</f>
        <v/>
      </c>
      <c r="H303" s="108" t="str">
        <f>IF($A303="","",IFERROR(INDEX('Pozisyon Envanteri'!$M$6:$M$105,MATCH($A303,'Pozisyon Envanteri'!$A$6:$A$105,0)),""))</f>
        <v/>
      </c>
      <c r="I303" s="108" t="str">
        <f>IF($A303="","",'Görev ve İş Yükü'!B303)</f>
        <v/>
      </c>
      <c r="J303" s="108" t="str">
        <f>IF($A303="","",'Görev ve İş Yükü'!C303)</f>
        <v/>
      </c>
      <c r="K303" s="108" t="str">
        <f>IF($A303="","",'Görev ve İş Yükü'!F303)</f>
        <v/>
      </c>
      <c r="L303" s="102" t="str">
        <f>IF($A303="","",'Görev ve İş Yükü'!I303)</f>
        <v/>
      </c>
      <c r="M303" s="108" t="str">
        <f>IF($A303="","",'Görev ve İş Yükü'!W303)</f>
        <v/>
      </c>
      <c r="N303" s="101" t="str">
        <f>IF($A303="","",'Görev ve İş Yükü'!Z303)</f>
        <v/>
      </c>
      <c r="O303" s="101" t="str">
        <f>IF($A303="","",'Görev ve İş Yükü'!AA303)</f>
        <v/>
      </c>
      <c r="P303" s="102" t="str">
        <f>IF($A303="","",'Görev ve İş Yükü'!AB303)</f>
        <v/>
      </c>
      <c r="Q303" s="103" t="str">
        <f>IF($A303="","",'Görev ve İş Yükü'!AC303)</f>
        <v/>
      </c>
      <c r="R303" s="108" t="str">
        <f>IF($A303="","",'Görev ve İş Yükü'!N303)</f>
        <v/>
      </c>
      <c r="S303" s="108" t="str">
        <f>IF($A303="","",'Görev ve İş Yükü'!R303)</f>
        <v/>
      </c>
      <c r="T303" s="108" t="str">
        <f>IF($A303="","",'Görev ve İş Yükü'!S303)</f>
        <v/>
      </c>
      <c r="U303" s="123" t="str">
        <f>IF($A303="","",IFERROR(INDEX('İş Değerleme &amp; Kademe'!$N$6:$N$105,MATCH($A303,'İş Değerleme &amp; Kademe'!$A$6:$A$105,0)),""))</f>
        <v/>
      </c>
      <c r="V303" s="108" t="str">
        <f>IF($A303="","",IFERROR(INDEX('İş Değerleme &amp; Kademe'!$O$6:$O$105,MATCH($A303,'İş Değerleme &amp; Kademe'!$A$6:$A$105,0)),""))</f>
        <v/>
      </c>
      <c r="W303" s="123" t="str">
        <f>IF($A303="","",IFERROR(INDEX('Yetenek &amp; Kariyer'!$O$6:$O$105,MATCH($A303,'Yetenek &amp; Kariyer'!$A$6:$A$105,0)),""))</f>
        <v/>
      </c>
      <c r="X303" s="108" t="str">
        <f>IF($A303="","",IFERROR(INDEX('Yetenek &amp; Kariyer'!$P$6:$P$105,MATCH($A303,'Yetenek &amp; Kariyer'!$A$6:$A$105,0)),""))</f>
        <v/>
      </c>
      <c r="Y303" s="108" t="str">
        <f>IF($A303="","",IFERROR(INDEX('Pozisyon Envanteri'!$Q$6:$Q$105,MATCH($A303,'Pozisyon Envanteri'!$A$6:$A$105,0)),""))</f>
        <v/>
      </c>
    </row>
    <row r="304" spans="1:25" x14ac:dyDescent="0.25">
      <c r="A304" s="108" t="str">
        <f>IF('Görev ve İş Yükü'!A304="","",'Görev ve İş Yükü'!A304)</f>
        <v/>
      </c>
      <c r="B304" s="108" t="str">
        <f>IF($A304="","",IFERROR(INDEX('Pozisyon Envanteri'!$B$6:$B$105,MATCH($A304,'Pozisyon Envanteri'!$A$6:$A$105,0)),""))</f>
        <v/>
      </c>
      <c r="C304" s="108" t="str">
        <f>IF($A304="","",IFERROR(INDEX('Pozisyon Envanteri'!$C$6:$C$105,MATCH($A304,'Pozisyon Envanteri'!$A$6:$A$105,0)),""))</f>
        <v/>
      </c>
      <c r="D304" s="108" t="str">
        <f>IF($A304="","",IFERROR(INDEX('Pozisyon Envanteri'!$D$6:$D$105,MATCH($A304,'Pozisyon Envanteri'!$A$6:$A$105,0)),""))</f>
        <v/>
      </c>
      <c r="E304" s="108" t="str">
        <f>IF($A304="","",IFERROR(INDEX('Pozisyon Envanteri'!$E$6:$E$105,MATCH($A304,'Pozisyon Envanteri'!$A$6:$A$105,0)),""))</f>
        <v/>
      </c>
      <c r="F304" s="108" t="str">
        <f>IF($A304="","",IFERROR(INDEX('Pozisyon Envanteri'!$F$6:$F$105,MATCH($A304,'Pozisyon Envanteri'!$A$6:$A$105,0)),""))</f>
        <v/>
      </c>
      <c r="G304" s="108" t="str">
        <f>IF($A304="","",IFERROR(INDEX('Pozisyon Envanteri'!$L$6:$L$105,MATCH($A304,'Pozisyon Envanteri'!$A$6:$A$105,0)),""))</f>
        <v/>
      </c>
      <c r="H304" s="108" t="str">
        <f>IF($A304="","",IFERROR(INDEX('Pozisyon Envanteri'!$M$6:$M$105,MATCH($A304,'Pozisyon Envanteri'!$A$6:$A$105,0)),""))</f>
        <v/>
      </c>
      <c r="I304" s="108" t="str">
        <f>IF($A304="","",'Görev ve İş Yükü'!B304)</f>
        <v/>
      </c>
      <c r="J304" s="108" t="str">
        <f>IF($A304="","",'Görev ve İş Yükü'!C304)</f>
        <v/>
      </c>
      <c r="K304" s="108" t="str">
        <f>IF($A304="","",'Görev ve İş Yükü'!F304)</f>
        <v/>
      </c>
      <c r="L304" s="102" t="str">
        <f>IF($A304="","",'Görev ve İş Yükü'!I304)</f>
        <v/>
      </c>
      <c r="M304" s="108" t="str">
        <f>IF($A304="","",'Görev ve İş Yükü'!W304)</f>
        <v/>
      </c>
      <c r="N304" s="101" t="str">
        <f>IF($A304="","",'Görev ve İş Yükü'!Z304)</f>
        <v/>
      </c>
      <c r="O304" s="101" t="str">
        <f>IF($A304="","",'Görev ve İş Yükü'!AA304)</f>
        <v/>
      </c>
      <c r="P304" s="102" t="str">
        <f>IF($A304="","",'Görev ve İş Yükü'!AB304)</f>
        <v/>
      </c>
      <c r="Q304" s="103" t="str">
        <f>IF($A304="","",'Görev ve İş Yükü'!AC304)</f>
        <v/>
      </c>
      <c r="R304" s="108" t="str">
        <f>IF($A304="","",'Görev ve İş Yükü'!N304)</f>
        <v/>
      </c>
      <c r="S304" s="108" t="str">
        <f>IF($A304="","",'Görev ve İş Yükü'!R304)</f>
        <v/>
      </c>
      <c r="T304" s="108" t="str">
        <f>IF($A304="","",'Görev ve İş Yükü'!S304)</f>
        <v/>
      </c>
      <c r="U304" s="123" t="str">
        <f>IF($A304="","",IFERROR(INDEX('İş Değerleme &amp; Kademe'!$N$6:$N$105,MATCH($A304,'İş Değerleme &amp; Kademe'!$A$6:$A$105,0)),""))</f>
        <v/>
      </c>
      <c r="V304" s="108" t="str">
        <f>IF($A304="","",IFERROR(INDEX('İş Değerleme &amp; Kademe'!$O$6:$O$105,MATCH($A304,'İş Değerleme &amp; Kademe'!$A$6:$A$105,0)),""))</f>
        <v/>
      </c>
      <c r="W304" s="123" t="str">
        <f>IF($A304="","",IFERROR(INDEX('Yetenek &amp; Kariyer'!$O$6:$O$105,MATCH($A304,'Yetenek &amp; Kariyer'!$A$6:$A$105,0)),""))</f>
        <v/>
      </c>
      <c r="X304" s="108" t="str">
        <f>IF($A304="","",IFERROR(INDEX('Yetenek &amp; Kariyer'!$P$6:$P$105,MATCH($A304,'Yetenek &amp; Kariyer'!$A$6:$A$105,0)),""))</f>
        <v/>
      </c>
      <c r="Y304" s="108" t="str">
        <f>IF($A304="","",IFERROR(INDEX('Pozisyon Envanteri'!$Q$6:$Q$105,MATCH($A304,'Pozisyon Envanteri'!$A$6:$A$105,0)),""))</f>
        <v/>
      </c>
    </row>
    <row r="305" spans="1:25" x14ac:dyDescent="0.25">
      <c r="A305" s="108" t="str">
        <f>IF('Görev ve İş Yükü'!A305="","",'Görev ve İş Yükü'!A305)</f>
        <v/>
      </c>
      <c r="B305" s="108" t="str">
        <f>IF($A305="","",IFERROR(INDEX('Pozisyon Envanteri'!$B$6:$B$105,MATCH($A305,'Pozisyon Envanteri'!$A$6:$A$105,0)),""))</f>
        <v/>
      </c>
      <c r="C305" s="108" t="str">
        <f>IF($A305="","",IFERROR(INDEX('Pozisyon Envanteri'!$C$6:$C$105,MATCH($A305,'Pozisyon Envanteri'!$A$6:$A$105,0)),""))</f>
        <v/>
      </c>
      <c r="D305" s="108" t="str">
        <f>IF($A305="","",IFERROR(INDEX('Pozisyon Envanteri'!$D$6:$D$105,MATCH($A305,'Pozisyon Envanteri'!$A$6:$A$105,0)),""))</f>
        <v/>
      </c>
      <c r="E305" s="108" t="str">
        <f>IF($A305="","",IFERROR(INDEX('Pozisyon Envanteri'!$E$6:$E$105,MATCH($A305,'Pozisyon Envanteri'!$A$6:$A$105,0)),""))</f>
        <v/>
      </c>
      <c r="F305" s="108" t="str">
        <f>IF($A305="","",IFERROR(INDEX('Pozisyon Envanteri'!$F$6:$F$105,MATCH($A305,'Pozisyon Envanteri'!$A$6:$A$105,0)),""))</f>
        <v/>
      </c>
      <c r="G305" s="108" t="str">
        <f>IF($A305="","",IFERROR(INDEX('Pozisyon Envanteri'!$L$6:$L$105,MATCH($A305,'Pozisyon Envanteri'!$A$6:$A$105,0)),""))</f>
        <v/>
      </c>
      <c r="H305" s="108" t="str">
        <f>IF($A305="","",IFERROR(INDEX('Pozisyon Envanteri'!$M$6:$M$105,MATCH($A305,'Pozisyon Envanteri'!$A$6:$A$105,0)),""))</f>
        <v/>
      </c>
      <c r="I305" s="108" t="str">
        <f>IF($A305="","",'Görev ve İş Yükü'!B305)</f>
        <v/>
      </c>
      <c r="J305" s="108" t="str">
        <f>IF($A305="","",'Görev ve İş Yükü'!C305)</f>
        <v/>
      </c>
      <c r="K305" s="108" t="str">
        <f>IF($A305="","",'Görev ve İş Yükü'!F305)</f>
        <v/>
      </c>
      <c r="L305" s="102" t="str">
        <f>IF($A305="","",'Görev ve İş Yükü'!I305)</f>
        <v/>
      </c>
      <c r="M305" s="108" t="str">
        <f>IF($A305="","",'Görev ve İş Yükü'!W305)</f>
        <v/>
      </c>
      <c r="N305" s="101" t="str">
        <f>IF($A305="","",'Görev ve İş Yükü'!Z305)</f>
        <v/>
      </c>
      <c r="O305" s="101" t="str">
        <f>IF($A305="","",'Görev ve İş Yükü'!AA305)</f>
        <v/>
      </c>
      <c r="P305" s="102" t="str">
        <f>IF($A305="","",'Görev ve İş Yükü'!AB305)</f>
        <v/>
      </c>
      <c r="Q305" s="103" t="str">
        <f>IF($A305="","",'Görev ve İş Yükü'!AC305)</f>
        <v/>
      </c>
      <c r="R305" s="108" t="str">
        <f>IF($A305="","",'Görev ve İş Yükü'!N305)</f>
        <v/>
      </c>
      <c r="S305" s="108" t="str">
        <f>IF($A305="","",'Görev ve İş Yükü'!R305)</f>
        <v/>
      </c>
      <c r="T305" s="108" t="str">
        <f>IF($A305="","",'Görev ve İş Yükü'!S305)</f>
        <v/>
      </c>
      <c r="U305" s="123" t="str">
        <f>IF($A305="","",IFERROR(INDEX('İş Değerleme &amp; Kademe'!$N$6:$N$105,MATCH($A305,'İş Değerleme &amp; Kademe'!$A$6:$A$105,0)),""))</f>
        <v/>
      </c>
      <c r="V305" s="108" t="str">
        <f>IF($A305="","",IFERROR(INDEX('İş Değerleme &amp; Kademe'!$O$6:$O$105,MATCH($A305,'İş Değerleme &amp; Kademe'!$A$6:$A$105,0)),""))</f>
        <v/>
      </c>
      <c r="W305" s="123" t="str">
        <f>IF($A305="","",IFERROR(INDEX('Yetenek &amp; Kariyer'!$O$6:$O$105,MATCH($A305,'Yetenek &amp; Kariyer'!$A$6:$A$105,0)),""))</f>
        <v/>
      </c>
      <c r="X305" s="108" t="str">
        <f>IF($A305="","",IFERROR(INDEX('Yetenek &amp; Kariyer'!$P$6:$P$105,MATCH($A305,'Yetenek &amp; Kariyer'!$A$6:$A$105,0)),""))</f>
        <v/>
      </c>
      <c r="Y305" s="108" t="str">
        <f>IF($A305="","",IFERROR(INDEX('Pozisyon Envanteri'!$Q$6:$Q$105,MATCH($A305,'Pozisyon Envanteri'!$A$6:$A$105,0)),""))</f>
        <v/>
      </c>
    </row>
  </sheetData>
  <mergeCells count="2">
    <mergeCell ref="A2:Y2"/>
    <mergeCell ref="A1:Y1"/>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heetViews>
  <sheetFormatPr defaultRowHeight="15" x14ac:dyDescent="0.25"/>
  <cols>
    <col min="1" max="1" width="24" style="104" customWidth="1"/>
    <col min="2" max="8" width="18" style="104" customWidth="1"/>
  </cols>
  <sheetData>
    <row r="1" spans="1:8" ht="18" customHeight="1" x14ac:dyDescent="0.3">
      <c r="A1" s="183" t="s">
        <v>927</v>
      </c>
      <c r="B1" s="125"/>
      <c r="C1" s="125"/>
      <c r="D1" s="125"/>
      <c r="E1" s="125"/>
      <c r="F1" s="125"/>
      <c r="G1" s="125"/>
      <c r="H1" s="125"/>
    </row>
    <row r="2" spans="1:8" x14ac:dyDescent="0.25">
      <c r="A2" s="150" t="s">
        <v>928</v>
      </c>
      <c r="B2" s="125"/>
      <c r="C2" s="125"/>
      <c r="D2" s="125"/>
      <c r="E2" s="125"/>
      <c r="F2" s="125"/>
      <c r="G2" s="125"/>
      <c r="H2" s="125"/>
    </row>
    <row r="3" spans="1:8" x14ac:dyDescent="0.25">
      <c r="A3" t="s">
        <v>139</v>
      </c>
      <c r="B3" s="69" t="s">
        <v>160</v>
      </c>
    </row>
    <row r="5" spans="1:8" ht="15" customHeight="1" x14ac:dyDescent="0.25">
      <c r="A5" s="144" t="s">
        <v>929</v>
      </c>
      <c r="B5" s="125"/>
      <c r="C5" s="125"/>
      <c r="D5" s="125"/>
      <c r="E5" s="125"/>
      <c r="F5" s="125"/>
      <c r="G5" s="125"/>
      <c r="H5" s="125"/>
    </row>
    <row r="6" spans="1:8" x14ac:dyDescent="0.25">
      <c r="A6" s="68" t="s">
        <v>144</v>
      </c>
      <c r="B6" s="184" t="str">
        <f>IFERROR(INDEX('Pozisyon Envanteri'!$F$6:$F$105,MATCH($B$3,'Pozisyon Envanteri'!$A$6:$A$105,0)),"")</f>
        <v>İnsan Kaynakları Uzmanı</v>
      </c>
      <c r="C6" s="125"/>
      <c r="D6" s="125"/>
      <c r="E6" s="125"/>
      <c r="F6" s="125"/>
      <c r="G6" s="125"/>
      <c r="H6" s="125"/>
    </row>
    <row r="7" spans="1:8" x14ac:dyDescent="0.25">
      <c r="A7" s="68" t="s">
        <v>140</v>
      </c>
      <c r="B7" s="184" t="str">
        <f>IFERROR(INDEX('Pozisyon Envanteri'!$B$6:$B$105,MATCH($B$3,'Pozisyon Envanteri'!$A$6:$A$105,0)),"")</f>
        <v>ÖRNEK ŞİRKET A.Ş.</v>
      </c>
      <c r="C7" s="125"/>
      <c r="D7" s="125"/>
      <c r="E7" s="125"/>
      <c r="F7" s="125"/>
      <c r="G7" s="125"/>
      <c r="H7" s="125"/>
    </row>
    <row r="8" spans="1:8" x14ac:dyDescent="0.25">
      <c r="A8" s="68" t="s">
        <v>700</v>
      </c>
      <c r="B8" s="184" t="str">
        <f>IFERROR(INDEX('Pozisyon Envanteri'!$D$6:$D$105,MATCH($B$3,'Pozisyon Envanteri'!$A$6:$A$105,0))&amp;" / "&amp;INDEX('Pozisyon Envanteri'!$E$6:$E$105,MATCH($B$3,'Pozisyon Envanteri'!$A$6:$A$105,0)),"")</f>
        <v>Kurumsal Hizmetler / İnsan Kaynakları</v>
      </c>
      <c r="C8" s="125"/>
      <c r="D8" s="125"/>
      <c r="E8" s="125"/>
      <c r="F8" s="125"/>
      <c r="G8" s="125"/>
      <c r="H8" s="125"/>
    </row>
    <row r="9" spans="1:8" x14ac:dyDescent="0.25">
      <c r="A9" s="68" t="s">
        <v>145</v>
      </c>
      <c r="B9" s="184" t="str">
        <f>IFERROR(INDEX('Pozisyon Envanteri'!$G$6:$G$105,MATCH($B$3,'Pozisyon Envanteri'!$A$6:$A$105,0)),"")</f>
        <v>İnsan Kaynakları Müdürü</v>
      </c>
      <c r="C9" s="125"/>
      <c r="D9" s="125"/>
      <c r="E9" s="125"/>
      <c r="F9" s="125"/>
      <c r="G9" s="125"/>
      <c r="H9" s="125"/>
    </row>
    <row r="10" spans="1:8" x14ac:dyDescent="0.25">
      <c r="A10" s="68" t="s">
        <v>151</v>
      </c>
      <c r="B10" s="184" t="str">
        <f>IFERROR(INDEX('Pozisyon Envanteri'!$M$6:$M$105,MATCH($B$3,'Pozisyon Envanteri'!$A$6:$A$105,0)),"")</f>
        <v>Uzman</v>
      </c>
      <c r="C10" s="125"/>
      <c r="D10" s="125"/>
      <c r="E10" s="125"/>
      <c r="F10" s="125"/>
      <c r="G10" s="125"/>
      <c r="H10" s="125"/>
    </row>
    <row r="12" spans="1:8" x14ac:dyDescent="0.25">
      <c r="A12" s="68" t="s">
        <v>930</v>
      </c>
      <c r="B12" s="157" t="str">
        <f>IFERROR(INDEX('İş Gereklilikleri'!$B$6:$B$105,MATCH($B$3,'İş Gereklilikleri'!$A$6:$A$105,0)),"")</f>
        <v>İnsan kaynakları süreçlerini mevzuata, kurum politika ve prosedürlerine uygun biçimde yürütmek; işe alımdan özlük/PDKS operasyonlarına, gelişim süreçlerinden raporlamaya kadar çalışan yaşam döngüsünün düzenli ve ölçülebilir işlemesini sağlamak.</v>
      </c>
      <c r="C12" s="125"/>
      <c r="D12" s="125"/>
      <c r="E12" s="125"/>
      <c r="F12" s="125"/>
      <c r="G12" s="125"/>
      <c r="H12" s="125"/>
    </row>
    <row r="13" spans="1:8" x14ac:dyDescent="0.25">
      <c r="B13" s="125"/>
      <c r="C13" s="125"/>
      <c r="D13" s="125"/>
      <c r="E13" s="125"/>
      <c r="F13" s="125"/>
      <c r="G13" s="125"/>
      <c r="H13" s="125"/>
    </row>
    <row r="15" spans="1:8" ht="15" customHeight="1" x14ac:dyDescent="0.25">
      <c r="A15" s="144" t="s">
        <v>931</v>
      </c>
      <c r="B15" s="125"/>
      <c r="C15" s="125"/>
      <c r="D15" s="125"/>
      <c r="E15" s="125"/>
      <c r="F15" s="125"/>
      <c r="G15" s="125"/>
      <c r="H15" s="125"/>
    </row>
    <row r="16" spans="1:8" x14ac:dyDescent="0.25">
      <c r="A16" s="68">
        <v>1</v>
      </c>
      <c r="B16" s="185" t="str">
        <f>IFERROR(INDEX('Görev ve İş Yükü'!$C$6:$C$305,MATCH(MATCH($B$3,'Pozisyon Envanteri'!$A$6:$A$105,0)*1000+1,'Görev ve İş Yükü'!$AF$6:$AF$305,0)),"")</f>
        <v>İşe alım ve seçme süreçlerini yürütmek</v>
      </c>
      <c r="C16" s="125"/>
      <c r="D16" s="125"/>
      <c r="E16" s="125"/>
      <c r="F16" s="125"/>
      <c r="G16" s="125"/>
      <c r="H16" s="125"/>
    </row>
    <row r="17" spans="1:8" x14ac:dyDescent="0.25">
      <c r="A17" s="68">
        <v>2</v>
      </c>
      <c r="B17" s="185" t="str">
        <f>IFERROR(INDEX('Görev ve İş Yükü'!$C$6:$C$305,MATCH(MATCH($B$3,'Pozisyon Envanteri'!$A$6:$A$105,0)*1000+2,'Görev ve İş Yükü'!$AF$6:$AF$305,0)),"")</f>
        <v>Özlük, işe giriş-çıkış ve SGK işlemlerini yürütmek</v>
      </c>
      <c r="C17" s="125"/>
      <c r="D17" s="125"/>
      <c r="E17" s="125"/>
      <c r="F17" s="125"/>
      <c r="G17" s="125"/>
      <c r="H17" s="125"/>
    </row>
    <row r="18" spans="1:8" x14ac:dyDescent="0.25">
      <c r="A18" s="68">
        <v>3</v>
      </c>
      <c r="B18" s="185" t="str">
        <f>IFERROR(INDEX('Görev ve İş Yükü'!$C$6:$C$305,MATCH(MATCH($B$3,'Pozisyon Envanteri'!$A$6:$A$105,0)*1000+3,'Görev ve İş Yükü'!$AF$6:$AF$305,0)),"")</f>
        <v>PDKS, izin ve bordro girdilerini kontrol etmek</v>
      </c>
      <c r="C18" s="125"/>
      <c r="D18" s="125"/>
      <c r="E18" s="125"/>
      <c r="F18" s="125"/>
      <c r="G18" s="125"/>
      <c r="H18" s="125"/>
    </row>
    <row r="19" spans="1:8" x14ac:dyDescent="0.25">
      <c r="A19" s="68">
        <v>4</v>
      </c>
      <c r="B19" s="185" t="str">
        <f>IFERROR(INDEX('Görev ve İş Yükü'!$C$6:$C$305,MATCH(MATCH($B$3,'Pozisyon Envanteri'!$A$6:$A$105,0)*1000+4,'Görev ve İş Yükü'!$AF$6:$AF$305,0)),"")</f>
        <v>Oryantasyon ve işe uyum sürecini koordine etmek</v>
      </c>
      <c r="C19" s="125"/>
      <c r="D19" s="125"/>
      <c r="E19" s="125"/>
      <c r="F19" s="125"/>
      <c r="G19" s="125"/>
      <c r="H19" s="125"/>
    </row>
    <row r="20" spans="1:8" x14ac:dyDescent="0.25">
      <c r="A20" s="68">
        <v>5</v>
      </c>
      <c r="B20" s="185" t="str">
        <f>IFERROR(INDEX('Görev ve İş Yükü'!$C$6:$C$305,MATCH(MATCH($B$3,'Pozisyon Envanteri'!$A$6:$A$105,0)*1000+5,'Görev ve İş Yükü'!$AF$6:$AF$305,0)),"")</f>
        <v>Eğitim ve gelişim operasyonlarını koordine etmek</v>
      </c>
      <c r="C20" s="125"/>
      <c r="D20" s="125"/>
      <c r="E20" s="125"/>
      <c r="F20" s="125"/>
      <c r="G20" s="125"/>
      <c r="H20" s="125"/>
    </row>
    <row r="21" spans="1:8" x14ac:dyDescent="0.25">
      <c r="A21" s="68">
        <v>6</v>
      </c>
      <c r="B21" s="185" t="str">
        <f>IFERROR(INDEX('Görev ve İş Yükü'!$C$6:$C$305,MATCH(MATCH($B$3,'Pozisyon Envanteri'!$A$6:$A$105,0)*1000+6,'Görev ve İş Yükü'!$AF$6:$AF$305,0)),"")</f>
        <v>Performans yönetimi sürecini desteklemek</v>
      </c>
      <c r="C21" s="125"/>
      <c r="D21" s="125"/>
      <c r="E21" s="125"/>
      <c r="F21" s="125"/>
      <c r="G21" s="125"/>
      <c r="H21" s="125"/>
    </row>
    <row r="22" spans="1:8" x14ac:dyDescent="0.25">
      <c r="A22" s="68">
        <v>7</v>
      </c>
      <c r="B22" s="185" t="str">
        <f>IFERROR(INDEX('Görev ve İş Yükü'!$C$6:$C$305,MATCH(MATCH($B$3,'Pozisyon Envanteri'!$A$6:$A$105,0)*1000+7,'Görev ve İş Yükü'!$AF$6:$AF$305,0)),"")</f>
        <v>Çalışan ilişkileri ve İK taleplerini yönetmek</v>
      </c>
      <c r="C22" s="125"/>
      <c r="D22" s="125"/>
      <c r="E22" s="125"/>
      <c r="F22" s="125"/>
      <c r="G22" s="125"/>
      <c r="H22" s="125"/>
    </row>
    <row r="23" spans="1:8" x14ac:dyDescent="0.25">
      <c r="A23" s="68">
        <v>8</v>
      </c>
      <c r="B23" s="185" t="str">
        <f>IFERROR(INDEX('Görev ve İş Yükü'!$C$6:$C$305,MATCH(MATCH($B$3,'Pozisyon Envanteri'!$A$6:$A$105,0)*1000+8,'Görev ve İş Yükü'!$AF$6:$AF$305,0)),"")</f>
        <v>İK raporlama ve KPI takibini yapmak</v>
      </c>
      <c r="C23" s="125"/>
      <c r="D23" s="125"/>
      <c r="E23" s="125"/>
      <c r="F23" s="125"/>
      <c r="G23" s="125"/>
      <c r="H23" s="125"/>
    </row>
    <row r="24" spans="1:8" x14ac:dyDescent="0.25">
      <c r="A24" s="68">
        <v>9</v>
      </c>
      <c r="B24" s="185" t="str">
        <f>IFERROR(INDEX('Görev ve İş Yükü'!$C$6:$C$305,MATCH(MATCH($B$3,'Pozisyon Envanteri'!$A$6:$A$105,0)*1000+9,'Görev ve İş Yükü'!$AF$6:$AF$305,0)),"")</f>
        <v/>
      </c>
      <c r="C24" s="125"/>
      <c r="D24" s="125"/>
      <c r="E24" s="125"/>
      <c r="F24" s="125"/>
      <c r="G24" s="125"/>
      <c r="H24" s="125"/>
    </row>
    <row r="25" spans="1:8" x14ac:dyDescent="0.25">
      <c r="A25" s="68">
        <v>10</v>
      </c>
      <c r="B25" s="185" t="str">
        <f>IFERROR(INDEX('Görev ve İş Yükü'!$C$6:$C$305,MATCH(MATCH($B$3,'Pozisyon Envanteri'!$A$6:$A$105,0)*1000+10,'Görev ve İş Yükü'!$AF$6:$AF$305,0)),"")</f>
        <v/>
      </c>
      <c r="C25" s="125"/>
      <c r="D25" s="125"/>
      <c r="E25" s="125"/>
      <c r="F25" s="125"/>
      <c r="G25" s="125"/>
      <c r="H25" s="125"/>
    </row>
    <row r="27" spans="1:8" ht="15" customHeight="1" x14ac:dyDescent="0.25">
      <c r="A27" s="144" t="s">
        <v>932</v>
      </c>
      <c r="B27" s="125"/>
      <c r="C27" s="125"/>
      <c r="D27" s="125"/>
      <c r="E27" s="125"/>
      <c r="F27" s="125"/>
      <c r="G27" s="125"/>
      <c r="H27" s="125"/>
    </row>
    <row r="28" spans="1:8" x14ac:dyDescent="0.25">
      <c r="A28" s="68" t="s">
        <v>731</v>
      </c>
      <c r="B28" s="184" t="str">
        <f>IFERROR(INDEX('İş Gereklilikleri'!$C$6:$C$105,MATCH($B$3,'İş Gereklilikleri'!$A$6:$A$105,0)),"")</f>
        <v>Lisans</v>
      </c>
      <c r="C28" s="125"/>
      <c r="D28" s="125"/>
      <c r="E28" s="125"/>
      <c r="F28" s="125"/>
      <c r="G28" s="125"/>
      <c r="H28" s="125"/>
    </row>
    <row r="29" spans="1:8" x14ac:dyDescent="0.25">
      <c r="A29" s="68" t="s">
        <v>933</v>
      </c>
      <c r="B29" s="184">
        <f>IFERROR(INDEX('İş Gereklilikleri'!$E$6:$E$105,MATCH($B$3,'İş Gereklilikleri'!$A$6:$A$105,0)),"")</f>
        <v>3</v>
      </c>
      <c r="C29" s="125"/>
      <c r="D29" s="125"/>
      <c r="E29" s="125"/>
      <c r="F29" s="125"/>
      <c r="G29" s="125"/>
      <c r="H29" s="125"/>
    </row>
    <row r="30" spans="1:8" x14ac:dyDescent="0.25">
      <c r="A30" s="68" t="s">
        <v>734</v>
      </c>
      <c r="B30" s="184" t="str">
        <f>IFERROR(INDEX('İş Gereklilikleri'!$I$6:$I$105,MATCH($B$3,'İş Gereklilikleri'!$A$6:$A$105,0)),"")</f>
        <v>İş hukuku, SGK, özlük, işe alım, PDKS, bordro girdileri, eğitim ve performans süreçleri</v>
      </c>
      <c r="C30" s="125"/>
      <c r="D30" s="125"/>
      <c r="E30" s="125"/>
      <c r="F30" s="125"/>
      <c r="G30" s="125"/>
      <c r="H30" s="125"/>
    </row>
    <row r="31" spans="1:8" x14ac:dyDescent="0.25">
      <c r="A31" s="68" t="s">
        <v>934</v>
      </c>
      <c r="B31" s="184" t="str">
        <f>IFERROR(INDEX('İş Gereklilikleri'!$J$6:$J$105,MATCH($B$3,'İş Gereklilikleri'!$A$6:$A$105,0)),"")</f>
        <v>HRIS, PDKS, MS Excel; tercihen Power BI ve ATS</v>
      </c>
      <c r="C31" s="125"/>
      <c r="D31" s="125"/>
      <c r="E31" s="125"/>
      <c r="F31" s="125"/>
      <c r="G31" s="125"/>
      <c r="H31" s="125"/>
    </row>
    <row r="32" spans="1:8" x14ac:dyDescent="0.25">
      <c r="A32" s="68" t="s">
        <v>752</v>
      </c>
      <c r="B32" s="184" t="str">
        <f>IFERROR(INDEX('İş Değerleme &amp; Kademe'!$O$6:$O$105,MATCH($B$3,'İş Değerleme &amp; Kademe'!$A$6:$A$105,0)),"")</f>
        <v>G3</v>
      </c>
      <c r="C32" s="125"/>
      <c r="D32" s="125"/>
      <c r="E32" s="125"/>
      <c r="F32" s="125"/>
      <c r="G32" s="125"/>
      <c r="H32" s="125"/>
    </row>
    <row r="33" spans="1:8" x14ac:dyDescent="0.25">
      <c r="A33" s="68" t="s">
        <v>754</v>
      </c>
      <c r="B33" s="184" t="str">
        <f>IFERROR(INDEX('Yetenek &amp; Kariyer'!$P$6:$P$105,MATCH($B$3,'Yetenek &amp; Kariyer'!$A$6:$A$105,0)),"")</f>
        <v>Orta</v>
      </c>
      <c r="C33" s="125"/>
      <c r="D33" s="125"/>
      <c r="E33" s="125"/>
      <c r="F33" s="125"/>
      <c r="G33" s="125"/>
      <c r="H33" s="125"/>
    </row>
    <row r="34" spans="1:8" x14ac:dyDescent="0.25">
      <c r="A34" s="68" t="s">
        <v>759</v>
      </c>
      <c r="B34" s="184" t="str">
        <f>IFERROR(INDEX('Yetenek &amp; Kariyer'!$K$6:$K$105,MATCH($B$3,'Yetenek &amp; Kariyer'!$A$6:$A$105,0)),"")</f>
        <v>İK Asistanı / İK Operasyon Uzman Yardımcısı</v>
      </c>
      <c r="C34" s="125"/>
      <c r="D34" s="125"/>
      <c r="E34" s="125"/>
      <c r="F34" s="125"/>
      <c r="G34" s="125"/>
      <c r="H34" s="125"/>
    </row>
    <row r="35" spans="1:8" x14ac:dyDescent="0.25">
      <c r="A35" s="68" t="s">
        <v>760</v>
      </c>
      <c r="B35" s="184" t="str">
        <f>IFERROR(INDEX('Yetenek &amp; Kariyer'!$L$6:$L$105,MATCH($B$3,'Yetenek &amp; Kariyer'!$A$6:$A$105,0)),"")</f>
        <v>Kıdemli İnsan Kaynakları Uzmanı / İK İş Ortağı</v>
      </c>
      <c r="C35" s="125"/>
      <c r="D35" s="125"/>
      <c r="E35" s="125"/>
      <c r="F35" s="125"/>
      <c r="G35" s="125"/>
      <c r="H35" s="125"/>
    </row>
    <row r="37" spans="1:8" ht="15" customHeight="1" x14ac:dyDescent="0.25">
      <c r="A37" s="144" t="s">
        <v>935</v>
      </c>
      <c r="B37" s="125"/>
      <c r="C37" s="125"/>
      <c r="D37" s="125"/>
      <c r="E37" s="125"/>
      <c r="F37" s="125"/>
      <c r="G37" s="125"/>
      <c r="H37" s="125"/>
    </row>
    <row r="38" spans="1:8" x14ac:dyDescent="0.25">
      <c r="A38" s="157" t="str">
        <f>"Aşağıdaki iş analizi verilerinden kurumsal, ölçülebilir ve kişiden bağımsız bir görev tanımı hazırla."&amp;CHAR(10)&amp;"Pozisyon: "&amp;B6&amp;CHAR(10)&amp;"Şirket: "&amp;B7&amp;CHAR(10)&amp;"Birim/Departman: "&amp;B8&amp;CHAR(10)&amp;"Raporlama: "&amp;B9&amp;CHAR(10)&amp;"Amaç: "&amp;B12&amp;CHAR(10)&amp;"Görevler: "&amp;CHAR(10)&amp;"1. "&amp;B16&amp;CHAR(10)&amp;"2. "&amp;B17&amp;CHAR(10)&amp;"3. "&amp;B18&amp;CHAR(10)&amp;"4. "&amp;B19&amp;CHAR(10)&amp;"5. "&amp;B20&amp;CHAR(10)&amp;"6. "&amp;B21&amp;CHAR(10)&amp;"7. "&amp;B22&amp;CHAR(10)&amp;"8. "&amp;B23&amp;CHAR(10)&amp;"9. "&amp;B24&amp;CHAR(10)&amp;"10. "&amp;B25&amp;CHAR(10)&amp;"Asgari eğitim: "&amp;B28&amp;"; Deneyim: "&amp;B29&amp;" yıl"&amp;CHAR(10)&amp;"Teknik bilgi: "&amp;B30&amp;CHAR(10)&amp;"Dijital sistemler: "&amp;B31&amp;CHAR(10)&amp;"Grade: "&amp;B32&amp;"; Kritik rol: "&amp;B33&amp;CHAR(10)&amp;"Feeder: "&amp;B34&amp;"; Next Step: "&amp;B35&amp;CHAR(10)&amp;"Çıktıyı şu başlıklarla üret: Pozisyonun Amacı, Ana Sorumluluklar, Yetki ve Karar Sınırları, KPI/Çıktılar, Yetkinlikler, İş Gereklilikleri, İç/Dış İlişkiler, Kariyer ve Yedekleme."</f>
        <v>Aşağıdaki iş analizi verilerinden kurumsal, ölçülebilir ve kişiden bağımsız bir görev tanımı hazırla.
Pozisyon: İnsan Kaynakları Uzmanı
Şirket: ÖRNEK ŞİRKET A.Ş.
Birim/Departman: Kurumsal Hizmetler / İnsan Kaynakları
Raporlama: İnsan Kaynakları Müdürü
Amaç: İnsan kaynakları süreçlerini mevzuata, kurum politika ve prosedürlerine uygun biçimde yürütmek; işe alımdan özlük/PDKS operasyonlarına, gelişim süreçlerinden raporlamaya kadar çalışan yaşam döngüsünün düzenli ve ölçülebilir işlemesini sağlamak.
Görevler: 
1. İşe alım ve seçme süreçlerini yürütmek
2. Özlük, işe giriş-çıkış ve SGK işlemlerini yürütmek
3. PDKS, izin ve bordro girdilerini kontrol etmek
4. Oryantasyon ve işe uyum sürecini koordine etmek
5. Eğitim ve gelişim operasyonlarını koordine etmek
6. Performans yönetimi sürecini desteklemek
7. Çalışan ilişkileri ve İK taleplerini yönetmek
8. İK raporlama ve KPI takibini yapmak
9. 
10. 
Asgari eğitim: Lisans; Deneyim: 3 yıl
Teknik bilgi: İş hukuku, SGK, özlük, işe alım, PDKS, bordro girdileri, eğitim ve performans süreçleri
Dijital sistemler: HRIS, PDKS, MS Excel; tercihen Power BI ve ATS
Grade: G3; Kritik rol: Orta
Feeder: İK Asistanı / İK Operasyon Uzman Yardımcısı; Next Step: Kıdemli İnsan Kaynakları Uzmanı / İK İş Ortağı
Çıktıyı şu başlıklarla üret: Pozisyonun Amacı, Ana Sorumluluklar, Yetki ve Karar Sınırları, KPI/Çıktılar, Yetkinlikler, İş Gereklilikleri, İç/Dış İlişkiler, Kariyer ve Yedekleme.</v>
      </c>
      <c r="B38" s="125"/>
      <c r="C38" s="125"/>
      <c r="D38" s="125"/>
      <c r="E38" s="125"/>
      <c r="F38" s="125"/>
      <c r="G38" s="125"/>
      <c r="H38" s="125"/>
    </row>
    <row r="39" spans="1:8" x14ac:dyDescent="0.25">
      <c r="A39" s="125"/>
      <c r="B39" s="125"/>
      <c r="C39" s="125"/>
      <c r="D39" s="125"/>
      <c r="E39" s="125"/>
      <c r="F39" s="125"/>
      <c r="G39" s="125"/>
      <c r="H39" s="125"/>
    </row>
    <row r="40" spans="1:8" x14ac:dyDescent="0.25">
      <c r="A40" s="125"/>
      <c r="B40" s="125"/>
      <c r="C40" s="125"/>
      <c r="D40" s="125"/>
      <c r="E40" s="125"/>
      <c r="F40" s="125"/>
      <c r="G40" s="125"/>
      <c r="H40" s="125"/>
    </row>
    <row r="41" spans="1:8" x14ac:dyDescent="0.25">
      <c r="A41" s="125"/>
      <c r="B41" s="125"/>
      <c r="C41" s="125"/>
      <c r="D41" s="125"/>
      <c r="E41" s="125"/>
      <c r="F41" s="125"/>
      <c r="G41" s="125"/>
      <c r="H41" s="125"/>
    </row>
    <row r="42" spans="1:8" x14ac:dyDescent="0.25">
      <c r="A42" s="125"/>
      <c r="B42" s="125"/>
      <c r="C42" s="125"/>
      <c r="D42" s="125"/>
      <c r="E42" s="125"/>
      <c r="F42" s="125"/>
      <c r="G42" s="125"/>
      <c r="H42" s="125"/>
    </row>
    <row r="43" spans="1:8" x14ac:dyDescent="0.25">
      <c r="A43" s="125"/>
      <c r="B43" s="125"/>
      <c r="C43" s="125"/>
      <c r="D43" s="125"/>
      <c r="E43" s="125"/>
      <c r="F43" s="125"/>
      <c r="G43" s="125"/>
      <c r="H43" s="125"/>
    </row>
    <row r="44" spans="1:8" x14ac:dyDescent="0.25">
      <c r="A44" s="125"/>
      <c r="B44" s="125"/>
      <c r="C44" s="125"/>
      <c r="D44" s="125"/>
      <c r="E44" s="125"/>
      <c r="F44" s="125"/>
      <c r="G44" s="125"/>
      <c r="H44" s="125"/>
    </row>
    <row r="45" spans="1:8" x14ac:dyDescent="0.25">
      <c r="A45" s="125"/>
      <c r="B45" s="125"/>
      <c r="C45" s="125"/>
      <c r="D45" s="125"/>
      <c r="E45" s="125"/>
      <c r="F45" s="125"/>
      <c r="G45" s="125"/>
      <c r="H45" s="125"/>
    </row>
    <row r="46" spans="1:8" x14ac:dyDescent="0.25">
      <c r="A46" s="125"/>
      <c r="B46" s="125"/>
      <c r="C46" s="125"/>
      <c r="D46" s="125"/>
      <c r="E46" s="125"/>
      <c r="F46" s="125"/>
      <c r="G46" s="125"/>
      <c r="H46" s="125"/>
    </row>
  </sheetData>
  <mergeCells count="31">
    <mergeCell ref="B34:H34"/>
    <mergeCell ref="B28:H28"/>
    <mergeCell ref="A5:H5"/>
    <mergeCell ref="B23:H23"/>
    <mergeCell ref="B8:H8"/>
    <mergeCell ref="B17:H17"/>
    <mergeCell ref="B29:H29"/>
    <mergeCell ref="B10:H10"/>
    <mergeCell ref="B19:H19"/>
    <mergeCell ref="B33:H33"/>
    <mergeCell ref="A1:H1"/>
    <mergeCell ref="B20:H20"/>
    <mergeCell ref="A38:H46"/>
    <mergeCell ref="B32:H32"/>
    <mergeCell ref="B35:H35"/>
    <mergeCell ref="B16:H16"/>
    <mergeCell ref="B7:H7"/>
    <mergeCell ref="B25:H25"/>
    <mergeCell ref="A37:H37"/>
    <mergeCell ref="A27:H27"/>
    <mergeCell ref="B31:H31"/>
    <mergeCell ref="B22:H22"/>
    <mergeCell ref="B18:H18"/>
    <mergeCell ref="B21:H21"/>
    <mergeCell ref="A2:H2"/>
    <mergeCell ref="B9:H9"/>
    <mergeCell ref="A15:H15"/>
    <mergeCell ref="B6:H6"/>
    <mergeCell ref="B30:H30"/>
    <mergeCell ref="B24:H24"/>
    <mergeCell ref="B12:H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topLeftCell="A46" workbookViewId="0">
      <selection sqref="A1:H1"/>
    </sheetView>
  </sheetViews>
  <sheetFormatPr defaultRowHeight="15" x14ac:dyDescent="0.25"/>
  <cols>
    <col min="1" max="1" width="10" style="104" customWidth="1"/>
    <col min="2" max="2" width="28" style="104" customWidth="1"/>
    <col min="3" max="3" width="58" style="104" customWidth="1"/>
    <col min="4" max="4" width="24" style="104" customWidth="1"/>
    <col min="5" max="7" width="18" style="104" customWidth="1"/>
    <col min="8" max="8" width="12" style="104" customWidth="1"/>
  </cols>
  <sheetData>
    <row r="1" spans="1:8" ht="30" customHeight="1" x14ac:dyDescent="0.25">
      <c r="A1" s="143" t="s">
        <v>5</v>
      </c>
      <c r="B1" s="125"/>
      <c r="C1" s="125"/>
      <c r="D1" s="125"/>
      <c r="E1" s="125"/>
      <c r="F1" s="125"/>
      <c r="G1" s="125"/>
      <c r="H1" s="125"/>
    </row>
    <row r="2" spans="1:8" ht="32.1" customHeight="1" x14ac:dyDescent="0.25">
      <c r="A2" s="133" t="s">
        <v>6</v>
      </c>
      <c r="B2" s="125"/>
      <c r="C2" s="125"/>
      <c r="D2" s="125"/>
      <c r="E2" s="125"/>
      <c r="F2" s="125"/>
      <c r="G2" s="125"/>
      <c r="H2" s="125"/>
    </row>
    <row r="3" spans="1:8" x14ac:dyDescent="0.25">
      <c r="A3" s="17"/>
      <c r="B3" s="17"/>
      <c r="C3" s="17"/>
      <c r="D3" s="17"/>
      <c r="E3" s="17"/>
      <c r="F3" s="17"/>
      <c r="G3" s="17"/>
      <c r="H3" s="17"/>
    </row>
    <row r="4" spans="1:8" ht="24" customHeight="1" x14ac:dyDescent="0.25">
      <c r="A4" s="131" t="s">
        <v>7</v>
      </c>
      <c r="B4" s="125"/>
      <c r="C4" s="125"/>
      <c r="D4" s="125"/>
      <c r="E4" s="125"/>
      <c r="F4" s="125"/>
      <c r="G4" s="125"/>
      <c r="H4" s="125"/>
    </row>
    <row r="5" spans="1:8" ht="48" customHeight="1" x14ac:dyDescent="0.25">
      <c r="A5" s="18">
        <v>1</v>
      </c>
      <c r="B5" s="19" t="s">
        <v>8</v>
      </c>
      <c r="C5" s="20" t="s">
        <v>9</v>
      </c>
      <c r="D5" s="20" t="s">
        <v>10</v>
      </c>
      <c r="E5" s="20" t="s">
        <v>11</v>
      </c>
      <c r="F5" s="20" t="s">
        <v>12</v>
      </c>
      <c r="G5" s="20" t="s">
        <v>13</v>
      </c>
      <c r="H5" s="21"/>
    </row>
    <row r="6" spans="1:8" ht="48" customHeight="1" x14ac:dyDescent="0.25">
      <c r="A6" s="22">
        <v>2</v>
      </c>
      <c r="B6" s="23" t="s">
        <v>14</v>
      </c>
      <c r="C6" s="105" t="s">
        <v>15</v>
      </c>
      <c r="D6" s="105" t="s">
        <v>16</v>
      </c>
      <c r="E6" s="105" t="s">
        <v>17</v>
      </c>
      <c r="F6" s="105" t="s">
        <v>12</v>
      </c>
      <c r="G6" s="105" t="s">
        <v>13</v>
      </c>
      <c r="H6" s="24"/>
    </row>
    <row r="7" spans="1:8" ht="48" customHeight="1" x14ac:dyDescent="0.25">
      <c r="A7" s="22">
        <v>3</v>
      </c>
      <c r="B7" s="23" t="s">
        <v>18</v>
      </c>
      <c r="C7" s="105" t="s">
        <v>19</v>
      </c>
      <c r="D7" s="105" t="s">
        <v>20</v>
      </c>
      <c r="E7" s="105" t="s">
        <v>21</v>
      </c>
      <c r="F7" s="105" t="s">
        <v>22</v>
      </c>
      <c r="G7" s="105" t="s">
        <v>13</v>
      </c>
      <c r="H7" s="24"/>
    </row>
    <row r="8" spans="1:8" ht="48" customHeight="1" x14ac:dyDescent="0.25">
      <c r="A8" s="22">
        <v>4</v>
      </c>
      <c r="B8" s="23" t="s">
        <v>23</v>
      </c>
      <c r="C8" s="105" t="s">
        <v>24</v>
      </c>
      <c r="D8" s="105" t="s">
        <v>25</v>
      </c>
      <c r="E8" s="105" t="s">
        <v>26</v>
      </c>
      <c r="F8" s="105" t="s">
        <v>22</v>
      </c>
      <c r="G8" s="105" t="s">
        <v>13</v>
      </c>
      <c r="H8" s="24"/>
    </row>
    <row r="9" spans="1:8" ht="48" customHeight="1" x14ac:dyDescent="0.25">
      <c r="A9" s="22">
        <v>5</v>
      </c>
      <c r="B9" s="23" t="s">
        <v>27</v>
      </c>
      <c r="C9" s="105" t="s">
        <v>28</v>
      </c>
      <c r="D9" s="105" t="s">
        <v>29</v>
      </c>
      <c r="E9" s="105" t="s">
        <v>30</v>
      </c>
      <c r="F9" s="105" t="s">
        <v>31</v>
      </c>
      <c r="G9" s="105" t="s">
        <v>13</v>
      </c>
      <c r="H9" s="24"/>
    </row>
    <row r="10" spans="1:8" ht="48" customHeight="1" x14ac:dyDescent="0.25">
      <c r="A10" s="22">
        <v>6</v>
      </c>
      <c r="B10" s="23" t="s">
        <v>32</v>
      </c>
      <c r="C10" s="105" t="s">
        <v>33</v>
      </c>
      <c r="D10" s="105" t="s">
        <v>34</v>
      </c>
      <c r="E10" s="105" t="s">
        <v>35</v>
      </c>
      <c r="F10" s="105" t="s">
        <v>31</v>
      </c>
      <c r="G10" s="105" t="s">
        <v>13</v>
      </c>
      <c r="H10" s="24"/>
    </row>
    <row r="11" spans="1:8" ht="48" customHeight="1" x14ac:dyDescent="0.25">
      <c r="A11" s="22">
        <v>7</v>
      </c>
      <c r="B11" s="23" t="s">
        <v>36</v>
      </c>
      <c r="C11" s="105" t="s">
        <v>37</v>
      </c>
      <c r="D11" s="105" t="s">
        <v>38</v>
      </c>
      <c r="E11" s="105" t="s">
        <v>39</v>
      </c>
      <c r="F11" s="105" t="s">
        <v>31</v>
      </c>
      <c r="G11" s="105" t="s">
        <v>13</v>
      </c>
      <c r="H11" s="24"/>
    </row>
    <row r="12" spans="1:8" ht="48" customHeight="1" x14ac:dyDescent="0.25">
      <c r="A12" s="25">
        <v>8</v>
      </c>
      <c r="B12" s="26" t="s">
        <v>40</v>
      </c>
      <c r="C12" s="27" t="s">
        <v>41</v>
      </c>
      <c r="D12" s="27" t="s">
        <v>42</v>
      </c>
      <c r="E12" s="27" t="s">
        <v>43</v>
      </c>
      <c r="F12" s="27" t="s">
        <v>44</v>
      </c>
      <c r="G12" s="27" t="s">
        <v>13</v>
      </c>
      <c r="H12" s="28"/>
    </row>
    <row r="13" spans="1:8" x14ac:dyDescent="0.25">
      <c r="A13" s="17"/>
      <c r="B13" s="17"/>
      <c r="C13" s="17"/>
      <c r="D13" s="17"/>
      <c r="E13" s="17"/>
      <c r="F13" s="17"/>
      <c r="G13" s="17"/>
      <c r="H13" s="17"/>
    </row>
    <row r="14" spans="1:8" ht="24" customHeight="1" x14ac:dyDescent="0.25">
      <c r="A14" s="131" t="s">
        <v>45</v>
      </c>
      <c r="B14" s="125"/>
      <c r="C14" s="125"/>
      <c r="D14" s="125"/>
      <c r="E14" s="125"/>
      <c r="F14" s="125"/>
      <c r="G14" s="125"/>
      <c r="H14" s="125"/>
    </row>
    <row r="15" spans="1:8" ht="27.95" customHeight="1" x14ac:dyDescent="0.25">
      <c r="A15" s="29" t="s">
        <v>46</v>
      </c>
      <c r="B15" s="30" t="s">
        <v>47</v>
      </c>
      <c r="C15" s="30" t="s">
        <v>48</v>
      </c>
      <c r="D15" s="30"/>
      <c r="E15" s="30"/>
      <c r="F15" s="30"/>
      <c r="G15" s="30"/>
      <c r="H15" s="31"/>
    </row>
    <row r="16" spans="1:8" ht="27.95" customHeight="1" x14ac:dyDescent="0.25">
      <c r="A16" s="32" t="s">
        <v>49</v>
      </c>
      <c r="B16" s="17" t="s">
        <v>50</v>
      </c>
      <c r="C16" s="17" t="s">
        <v>51</v>
      </c>
      <c r="D16" s="17"/>
      <c r="E16" s="17"/>
      <c r="F16" s="17"/>
      <c r="G16" s="17"/>
      <c r="H16" s="33"/>
    </row>
    <row r="17" spans="1:8" ht="27.95" customHeight="1" x14ac:dyDescent="0.25">
      <c r="A17" s="34" t="s">
        <v>52</v>
      </c>
      <c r="B17" s="17" t="s">
        <v>53</v>
      </c>
      <c r="C17" s="17" t="s">
        <v>54</v>
      </c>
      <c r="D17" s="17"/>
      <c r="E17" s="17"/>
      <c r="F17" s="17"/>
      <c r="G17" s="17"/>
      <c r="H17" s="33"/>
    </row>
    <row r="18" spans="1:8" ht="27.95" customHeight="1" x14ac:dyDescent="0.25">
      <c r="A18" s="35" t="s">
        <v>55</v>
      </c>
      <c r="B18" s="36" t="s">
        <v>56</v>
      </c>
      <c r="C18" s="36" t="s">
        <v>57</v>
      </c>
      <c r="D18" s="36"/>
      <c r="E18" s="36"/>
      <c r="F18" s="36"/>
      <c r="G18" s="36"/>
      <c r="H18" s="37"/>
    </row>
    <row r="19" spans="1:8" x14ac:dyDescent="0.25">
      <c r="A19" s="17"/>
      <c r="B19" s="17"/>
      <c r="C19" s="17"/>
      <c r="D19" s="17"/>
      <c r="E19" s="17"/>
      <c r="F19" s="17"/>
      <c r="G19" s="17"/>
      <c r="H19" s="17"/>
    </row>
    <row r="20" spans="1:8" ht="24" customHeight="1" x14ac:dyDescent="0.25">
      <c r="A20" s="131" t="s">
        <v>58</v>
      </c>
      <c r="B20" s="125"/>
      <c r="C20" s="125"/>
      <c r="D20" s="125"/>
      <c r="E20" s="125"/>
      <c r="F20" s="125"/>
      <c r="G20" s="125"/>
      <c r="H20" s="125"/>
    </row>
    <row r="21" spans="1:8" ht="38.1" customHeight="1" x14ac:dyDescent="0.25">
      <c r="A21" s="62" t="s">
        <v>59</v>
      </c>
      <c r="B21" s="63" t="s">
        <v>60</v>
      </c>
      <c r="C21" s="12" t="s">
        <v>61</v>
      </c>
      <c r="D21" s="12"/>
      <c r="E21" s="12"/>
      <c r="F21" s="12"/>
      <c r="G21" s="12"/>
      <c r="H21" s="13"/>
    </row>
    <row r="22" spans="1:8" ht="38.1" customHeight="1" x14ac:dyDescent="0.25">
      <c r="A22" s="64" t="s">
        <v>62</v>
      </c>
      <c r="B22" s="65" t="s">
        <v>63</v>
      </c>
      <c r="C22" s="11" t="s">
        <v>64</v>
      </c>
      <c r="D22" s="11"/>
      <c r="E22" s="11"/>
      <c r="F22" s="11"/>
      <c r="G22" s="11"/>
      <c r="H22" s="14"/>
    </row>
    <row r="23" spans="1:8" ht="38.1" customHeight="1" x14ac:dyDescent="0.25">
      <c r="A23" s="64" t="s">
        <v>65</v>
      </c>
      <c r="B23" s="65" t="s">
        <v>66</v>
      </c>
      <c r="C23" s="11" t="s">
        <v>67</v>
      </c>
      <c r="D23" s="11"/>
      <c r="E23" s="11"/>
      <c r="F23" s="11"/>
      <c r="G23" s="11"/>
      <c r="H23" s="14"/>
    </row>
    <row r="24" spans="1:8" ht="38.1" customHeight="1" x14ac:dyDescent="0.25">
      <c r="A24" s="64" t="s">
        <v>68</v>
      </c>
      <c r="B24" s="65" t="s">
        <v>69</v>
      </c>
      <c r="C24" s="11" t="s">
        <v>70</v>
      </c>
      <c r="D24" s="11"/>
      <c r="E24" s="11"/>
      <c r="F24" s="11"/>
      <c r="G24" s="11"/>
      <c r="H24" s="14"/>
    </row>
    <row r="25" spans="1:8" ht="38.1" customHeight="1" x14ac:dyDescent="0.25">
      <c r="A25" s="64" t="s">
        <v>71</v>
      </c>
      <c r="B25" s="65" t="s">
        <v>72</v>
      </c>
      <c r="C25" s="11" t="s">
        <v>73</v>
      </c>
      <c r="D25" s="11"/>
      <c r="E25" s="11"/>
      <c r="F25" s="11"/>
      <c r="G25" s="11"/>
      <c r="H25" s="14"/>
    </row>
    <row r="26" spans="1:8" ht="38.1" customHeight="1" x14ac:dyDescent="0.25">
      <c r="A26" s="66" t="s">
        <v>74</v>
      </c>
      <c r="B26" s="67" t="s">
        <v>75</v>
      </c>
      <c r="C26" s="15" t="s">
        <v>76</v>
      </c>
      <c r="D26" s="15"/>
      <c r="E26" s="15"/>
      <c r="F26" s="15"/>
      <c r="G26" s="15"/>
      <c r="H26" s="16"/>
    </row>
    <row r="27" spans="1:8" x14ac:dyDescent="0.25">
      <c r="A27" s="17"/>
      <c r="B27" s="17"/>
      <c r="C27" s="17"/>
      <c r="D27" s="17"/>
      <c r="E27" s="17"/>
      <c r="F27" s="17"/>
      <c r="G27" s="17"/>
      <c r="H27" s="17"/>
    </row>
    <row r="28" spans="1:8" ht="24" customHeight="1" x14ac:dyDescent="0.25">
      <c r="A28" s="131" t="s">
        <v>77</v>
      </c>
      <c r="B28" s="125"/>
      <c r="C28" s="125"/>
      <c r="D28" s="125"/>
      <c r="E28" s="125"/>
      <c r="F28" s="125"/>
      <c r="G28" s="125"/>
      <c r="H28" s="125"/>
    </row>
    <row r="29" spans="1:8" ht="27.95" customHeight="1" x14ac:dyDescent="0.25">
      <c r="A29" s="9" t="s">
        <v>78</v>
      </c>
      <c r="B29" s="9" t="s">
        <v>79</v>
      </c>
      <c r="C29" s="9" t="s">
        <v>80</v>
      </c>
      <c r="D29" s="9" t="s">
        <v>81</v>
      </c>
      <c r="E29" s="17"/>
      <c r="F29" s="17"/>
      <c r="G29" s="17"/>
      <c r="H29" s="17"/>
    </row>
    <row r="30" spans="1:8" ht="27.95" customHeight="1" x14ac:dyDescent="0.25">
      <c r="A30" s="38">
        <v>1</v>
      </c>
      <c r="B30" s="17" t="s">
        <v>82</v>
      </c>
      <c r="C30" s="17" t="s">
        <v>83</v>
      </c>
      <c r="D30" s="33" t="s">
        <v>84</v>
      </c>
      <c r="E30" s="17"/>
      <c r="F30" s="17"/>
      <c r="G30" s="17"/>
      <c r="H30" s="17"/>
    </row>
    <row r="31" spans="1:8" ht="27.95" customHeight="1" x14ac:dyDescent="0.25">
      <c r="A31" s="38">
        <v>2</v>
      </c>
      <c r="B31" s="17" t="s">
        <v>85</v>
      </c>
      <c r="C31" s="17" t="s">
        <v>86</v>
      </c>
      <c r="D31" s="33" t="s">
        <v>87</v>
      </c>
      <c r="E31" s="17"/>
      <c r="F31" s="17"/>
      <c r="G31" s="17"/>
      <c r="H31" s="17"/>
    </row>
    <row r="32" spans="1:8" ht="27.95" customHeight="1" x14ac:dyDescent="0.25">
      <c r="A32" s="38">
        <v>3</v>
      </c>
      <c r="B32" s="17" t="s">
        <v>88</v>
      </c>
      <c r="C32" s="17" t="s">
        <v>89</v>
      </c>
      <c r="D32" s="33" t="s">
        <v>90</v>
      </c>
      <c r="E32" s="17"/>
      <c r="F32" s="17"/>
      <c r="G32" s="17"/>
      <c r="H32" s="17"/>
    </row>
    <row r="33" spans="1:8" ht="27.95" customHeight="1" x14ac:dyDescent="0.25">
      <c r="A33" s="38">
        <v>4</v>
      </c>
      <c r="B33" s="17" t="s">
        <v>91</v>
      </c>
      <c r="C33" s="17" t="s">
        <v>92</v>
      </c>
      <c r="D33" s="33" t="s">
        <v>93</v>
      </c>
      <c r="E33" s="17"/>
      <c r="F33" s="17"/>
      <c r="G33" s="17"/>
      <c r="H33" s="17"/>
    </row>
    <row r="34" spans="1:8" ht="27.95" customHeight="1" x14ac:dyDescent="0.25">
      <c r="A34" s="39">
        <v>5</v>
      </c>
      <c r="B34" s="36" t="s">
        <v>94</v>
      </c>
      <c r="C34" s="36" t="s">
        <v>95</v>
      </c>
      <c r="D34" s="37" t="s">
        <v>96</v>
      </c>
      <c r="E34" s="17"/>
      <c r="F34" s="17"/>
      <c r="G34" s="17"/>
      <c r="H34" s="17"/>
    </row>
    <row r="35" spans="1:8" x14ac:dyDescent="0.25">
      <c r="A35" s="17"/>
      <c r="B35" s="17"/>
      <c r="C35" s="17"/>
      <c r="D35" s="17"/>
      <c r="E35" s="17"/>
      <c r="F35" s="17"/>
      <c r="G35" s="17"/>
      <c r="H35" s="17"/>
    </row>
    <row r="36" spans="1:8" ht="24" customHeight="1" x14ac:dyDescent="0.25">
      <c r="A36" s="131" t="s">
        <v>97</v>
      </c>
      <c r="B36" s="125"/>
      <c r="C36" s="125"/>
      <c r="D36" s="125"/>
      <c r="E36" s="125"/>
      <c r="F36" s="125"/>
      <c r="G36" s="125"/>
      <c r="H36" s="125"/>
    </row>
    <row r="37" spans="1:8" x14ac:dyDescent="0.25">
      <c r="A37" s="135" t="s">
        <v>98</v>
      </c>
      <c r="B37" s="136"/>
      <c r="C37" s="136"/>
      <c r="D37" s="136"/>
      <c r="E37" s="136"/>
      <c r="F37" s="136"/>
      <c r="G37" s="136"/>
      <c r="H37" s="137"/>
    </row>
    <row r="38" spans="1:8" x14ac:dyDescent="0.25">
      <c r="A38" s="138"/>
      <c r="B38" s="125"/>
      <c r="C38" s="125"/>
      <c r="D38" s="125"/>
      <c r="E38" s="125"/>
      <c r="F38" s="125"/>
      <c r="G38" s="125"/>
      <c r="H38" s="139"/>
    </row>
    <row r="39" spans="1:8" x14ac:dyDescent="0.25">
      <c r="A39" s="140"/>
      <c r="B39" s="141"/>
      <c r="C39" s="141"/>
      <c r="D39" s="141"/>
      <c r="E39" s="141"/>
      <c r="F39" s="141"/>
      <c r="G39" s="141"/>
      <c r="H39" s="142"/>
    </row>
    <row r="40" spans="1:8" ht="57" customHeight="1" x14ac:dyDescent="0.25">
      <c r="A40" s="105" t="s">
        <v>99</v>
      </c>
      <c r="B40" s="105" t="s">
        <v>100</v>
      </c>
      <c r="C40" s="105" t="s">
        <v>101</v>
      </c>
      <c r="D40" s="105" t="s">
        <v>102</v>
      </c>
      <c r="E40" s="17"/>
      <c r="F40" s="17"/>
      <c r="G40" s="17"/>
      <c r="H40" s="17"/>
    </row>
    <row r="41" spans="1:8" ht="28.5" customHeight="1" x14ac:dyDescent="0.25">
      <c r="A41" s="107" t="s">
        <v>103</v>
      </c>
      <c r="B41" s="107" t="s">
        <v>104</v>
      </c>
      <c r="C41" s="107" t="s">
        <v>30</v>
      </c>
      <c r="D41" s="107" t="s">
        <v>105</v>
      </c>
    </row>
    <row r="42" spans="1:8" ht="28.5" customHeight="1" x14ac:dyDescent="0.25">
      <c r="A42" s="107" t="s">
        <v>106</v>
      </c>
      <c r="B42" s="107" t="s">
        <v>107</v>
      </c>
      <c r="C42" s="107" t="s">
        <v>35</v>
      </c>
      <c r="D42" s="107" t="s">
        <v>108</v>
      </c>
    </row>
    <row r="43" spans="1:8" ht="28.5" customHeight="1" x14ac:dyDescent="0.25">
      <c r="A43" s="107" t="s">
        <v>109</v>
      </c>
      <c r="B43" s="107" t="s">
        <v>110</v>
      </c>
      <c r="C43" s="107" t="s">
        <v>111</v>
      </c>
      <c r="D43" s="107" t="s">
        <v>112</v>
      </c>
    </row>
    <row r="44" spans="1:8" ht="28.5" customHeight="1" x14ac:dyDescent="0.25">
      <c r="A44" s="107" t="s">
        <v>113</v>
      </c>
      <c r="B44" s="107" t="s">
        <v>114</v>
      </c>
      <c r="C44" s="107" t="s">
        <v>115</v>
      </c>
      <c r="D44" s="107" t="s">
        <v>116</v>
      </c>
    </row>
    <row r="45" spans="1:8" ht="42.75" customHeight="1" x14ac:dyDescent="0.25">
      <c r="A45" s="107" t="s">
        <v>117</v>
      </c>
      <c r="B45" s="107" t="s">
        <v>118</v>
      </c>
      <c r="C45" s="107" t="s">
        <v>119</v>
      </c>
      <c r="D45" s="107" t="s">
        <v>120</v>
      </c>
    </row>
    <row r="47" spans="1:8" ht="15" customHeight="1" x14ac:dyDescent="0.25">
      <c r="A47" s="144" t="s">
        <v>121</v>
      </c>
      <c r="B47" s="125"/>
      <c r="C47" s="125"/>
      <c r="D47" s="125"/>
      <c r="E47" s="125"/>
      <c r="F47" s="125"/>
      <c r="G47" s="125"/>
    </row>
    <row r="48" spans="1:8" ht="15" customHeight="1" x14ac:dyDescent="0.25">
      <c r="A48" s="70" t="s">
        <v>122</v>
      </c>
      <c r="B48" s="70" t="s">
        <v>123</v>
      </c>
      <c r="C48" s="70" t="s">
        <v>124</v>
      </c>
    </row>
    <row r="49" spans="1:8" ht="28.5" customHeight="1" x14ac:dyDescent="0.25">
      <c r="A49" s="107" t="s">
        <v>125</v>
      </c>
      <c r="B49" s="107" t="s">
        <v>126</v>
      </c>
      <c r="C49" s="107" t="s">
        <v>127</v>
      </c>
    </row>
    <row r="50" spans="1:8" ht="42.75" customHeight="1" x14ac:dyDescent="0.25">
      <c r="A50" s="107" t="s">
        <v>128</v>
      </c>
      <c r="B50" s="107" t="s">
        <v>129</v>
      </c>
      <c r="C50" s="107" t="s">
        <v>130</v>
      </c>
    </row>
    <row r="51" spans="1:8" ht="42.75" customHeight="1" x14ac:dyDescent="0.25">
      <c r="A51" s="107" t="s">
        <v>131</v>
      </c>
      <c r="B51" s="107" t="s">
        <v>132</v>
      </c>
      <c r="C51" s="107" t="s">
        <v>133</v>
      </c>
    </row>
    <row r="53" spans="1:8" ht="20.100000000000001" customHeight="1" x14ac:dyDescent="0.25">
      <c r="A53" s="132" t="s">
        <v>134</v>
      </c>
      <c r="B53" s="125"/>
      <c r="C53" s="125"/>
      <c r="D53" s="125"/>
      <c r="E53" s="125"/>
      <c r="F53" s="125"/>
      <c r="G53" s="125"/>
      <c r="H53" s="125"/>
    </row>
    <row r="54" spans="1:8" x14ac:dyDescent="0.25">
      <c r="A54" s="134" t="s">
        <v>135</v>
      </c>
      <c r="B54" s="125"/>
      <c r="C54" s="125"/>
      <c r="D54" s="125"/>
      <c r="E54" s="125"/>
      <c r="F54" s="125"/>
      <c r="G54" s="125"/>
      <c r="H54" s="125"/>
    </row>
  </sheetData>
  <mergeCells count="11">
    <mergeCell ref="A1:H1"/>
    <mergeCell ref="A47:G47"/>
    <mergeCell ref="A4:H4"/>
    <mergeCell ref="A53:H53"/>
    <mergeCell ref="A20:H20"/>
    <mergeCell ref="A2:H2"/>
    <mergeCell ref="A54:H54"/>
    <mergeCell ref="A37:H39"/>
    <mergeCell ref="A28:H28"/>
    <mergeCell ref="A36:H36"/>
    <mergeCell ref="A14:H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5"/>
  <sheetViews>
    <sheetView showGridLines="0" workbookViewId="0">
      <selection activeCell="E7" sqref="E7"/>
    </sheetView>
  </sheetViews>
  <sheetFormatPr defaultRowHeight="15" x14ac:dyDescent="0.25"/>
  <cols>
    <col min="1" max="1" width="16" style="104" customWidth="1"/>
    <col min="2" max="2" width="24" style="104" customWidth="1"/>
    <col min="3" max="5" width="17" style="104" customWidth="1"/>
    <col min="6" max="8" width="25" style="104" customWidth="1"/>
    <col min="9" max="10" width="13" style="104" customWidth="1"/>
    <col min="11" max="14" width="19" style="104" customWidth="1"/>
    <col min="15" max="16" width="14" style="104" customWidth="1"/>
    <col min="17" max="18" width="17" style="104" customWidth="1"/>
    <col min="19" max="20" width="13" style="104" customWidth="1"/>
    <col min="21" max="21" width="34" style="104" customWidth="1"/>
  </cols>
  <sheetData>
    <row r="1" spans="1:21" ht="30" customHeight="1" x14ac:dyDescent="0.25">
      <c r="A1" s="143" t="s">
        <v>136</v>
      </c>
      <c r="B1" s="125"/>
      <c r="C1" s="125"/>
      <c r="D1" s="125"/>
      <c r="E1" s="125"/>
      <c r="F1" s="125"/>
      <c r="G1" s="125"/>
      <c r="H1" s="125"/>
      <c r="I1" s="125"/>
      <c r="J1" s="125"/>
      <c r="K1" s="125"/>
      <c r="L1" s="125"/>
      <c r="M1" s="125"/>
      <c r="N1" s="125"/>
      <c r="O1" s="125"/>
      <c r="P1" s="125"/>
      <c r="Q1" s="125"/>
      <c r="R1" s="125"/>
      <c r="S1" s="125"/>
      <c r="T1" s="125"/>
      <c r="U1" s="125"/>
    </row>
    <row r="2" spans="1:21" ht="32.1" customHeight="1" x14ac:dyDescent="0.25">
      <c r="A2" s="133" t="s">
        <v>137</v>
      </c>
      <c r="B2" s="125"/>
      <c r="C2" s="125"/>
      <c r="D2" s="125"/>
      <c r="E2" s="125"/>
      <c r="F2" s="125"/>
      <c r="G2" s="125"/>
      <c r="H2" s="125"/>
      <c r="I2" s="125"/>
      <c r="J2" s="125"/>
      <c r="K2" s="125"/>
      <c r="L2" s="125"/>
      <c r="M2" s="125"/>
      <c r="N2" s="125"/>
      <c r="O2" s="125"/>
      <c r="P2" s="125"/>
      <c r="Q2" s="125"/>
      <c r="R2" s="125"/>
      <c r="S2" s="125"/>
      <c r="T2" s="125"/>
      <c r="U2" s="125"/>
    </row>
    <row r="3" spans="1:21" ht="30" customHeight="1" x14ac:dyDescent="0.25">
      <c r="A3" s="145" t="s">
        <v>138</v>
      </c>
      <c r="B3" s="125"/>
      <c r="C3" s="125"/>
      <c r="D3" s="125"/>
      <c r="E3" s="125"/>
      <c r="F3" s="125"/>
      <c r="G3" s="125"/>
      <c r="H3" s="125"/>
      <c r="I3" s="125"/>
      <c r="J3" s="125"/>
      <c r="K3" s="125"/>
      <c r="L3" s="125"/>
      <c r="M3" s="125"/>
      <c r="N3" s="125"/>
      <c r="O3" s="125"/>
      <c r="P3" s="125"/>
      <c r="Q3" s="125"/>
      <c r="R3" s="125"/>
      <c r="S3" s="125"/>
      <c r="T3" s="125"/>
      <c r="U3" s="125"/>
    </row>
    <row r="5" spans="1:21" ht="36" customHeight="1" x14ac:dyDescent="0.25">
      <c r="A5" s="9" t="s">
        <v>139</v>
      </c>
      <c r="B5" s="9" t="s">
        <v>140</v>
      </c>
      <c r="C5" s="9" t="s">
        <v>141</v>
      </c>
      <c r="D5" s="9" t="s">
        <v>142</v>
      </c>
      <c r="E5" s="9" t="s">
        <v>143</v>
      </c>
      <c r="F5" s="9" t="s">
        <v>144</v>
      </c>
      <c r="G5" s="9" t="s">
        <v>145</v>
      </c>
      <c r="H5" s="9" t="s">
        <v>146</v>
      </c>
      <c r="I5" s="9" t="s">
        <v>147</v>
      </c>
      <c r="J5" s="9" t="s">
        <v>148</v>
      </c>
      <c r="K5" s="9" t="s">
        <v>149</v>
      </c>
      <c r="L5" s="9" t="s">
        <v>150</v>
      </c>
      <c r="M5" s="9" t="s">
        <v>151</v>
      </c>
      <c r="N5" s="9" t="s">
        <v>152</v>
      </c>
      <c r="O5" s="9" t="s">
        <v>153</v>
      </c>
      <c r="P5" s="9" t="s">
        <v>154</v>
      </c>
      <c r="Q5" s="9" t="s">
        <v>155</v>
      </c>
      <c r="R5" s="9" t="s">
        <v>156</v>
      </c>
      <c r="S5" s="9" t="s">
        <v>157</v>
      </c>
      <c r="T5" s="9" t="s">
        <v>158</v>
      </c>
      <c r="U5" s="9" t="s">
        <v>159</v>
      </c>
    </row>
    <row r="6" spans="1:21" ht="36" customHeight="1" x14ac:dyDescent="0.25">
      <c r="A6" s="43" t="s">
        <v>160</v>
      </c>
      <c r="B6" s="43" t="s">
        <v>161</v>
      </c>
      <c r="C6" s="43" t="s">
        <v>162</v>
      </c>
      <c r="D6" s="43" t="s">
        <v>163</v>
      </c>
      <c r="E6" s="43" t="s">
        <v>164</v>
      </c>
      <c r="F6" s="43" t="s">
        <v>165</v>
      </c>
      <c r="G6" s="43" t="s">
        <v>166</v>
      </c>
      <c r="H6" s="43" t="s">
        <v>167</v>
      </c>
      <c r="I6" s="76">
        <v>1</v>
      </c>
      <c r="J6" s="110">
        <v>1</v>
      </c>
      <c r="K6" s="43" t="s">
        <v>168</v>
      </c>
      <c r="L6" s="43" t="s">
        <v>164</v>
      </c>
      <c r="M6" s="43" t="s">
        <v>169</v>
      </c>
      <c r="N6" s="43" t="s">
        <v>164</v>
      </c>
      <c r="O6" s="111">
        <v>46246</v>
      </c>
      <c r="P6" s="111">
        <v>46246</v>
      </c>
      <c r="Q6" s="43" t="s">
        <v>170</v>
      </c>
      <c r="R6" s="43" t="s">
        <v>91</v>
      </c>
      <c r="S6" s="77">
        <f>IF(A6="","",(IF(COUNTA(B6:F6)=5,1,0)+IF(COUNTIF('Görev ve İş Yükü'!$A$6:$A$305,A6)&gt;0,1,0)+IF(COUNTIF(Yetkinlikler!$A$6:$A$305,A6)&gt;0,1,0)+IF(COUNTIF('İş Gereklilikleri'!$A$6:$A$105,A6)&gt;0,1,0)+IF(COUNTIF('KPI ve Çıktılar'!$A$6:$A$205,A6)&gt;0,1,0)+IF(COUNTIF('Risk ve Koşullar'!$A$6:$A$205,A6)&gt;0,1,0)+IF(COUNTIF('İş Değerleme &amp; Kademe'!$A$6:$A$105,A6)&gt;0,1,0)+IF(COUNTIF('Yetenek &amp; Kariyer'!$A$6:$A$105,A6)&gt;0,1,0))/8)</f>
        <v>1</v>
      </c>
      <c r="T6" s="43" t="s">
        <v>59</v>
      </c>
      <c r="U6" s="43" t="s">
        <v>171</v>
      </c>
    </row>
    <row r="7" spans="1:21" ht="36" customHeight="1" x14ac:dyDescent="0.25">
      <c r="A7" s="44"/>
      <c r="B7" s="44"/>
      <c r="C7" s="44"/>
      <c r="D7" s="44"/>
      <c r="E7" s="44"/>
      <c r="F7" s="44"/>
      <c r="G7" s="44"/>
      <c r="H7" s="44"/>
      <c r="I7" s="78"/>
      <c r="J7" s="112"/>
      <c r="K7" s="44"/>
      <c r="L7" s="44"/>
      <c r="M7" s="44"/>
      <c r="N7" s="44"/>
      <c r="O7" s="113"/>
      <c r="P7" s="113"/>
      <c r="Q7" s="44"/>
      <c r="R7" s="44"/>
      <c r="S7" s="79" t="str">
        <f>IF(A7="","",(IF(COUNTA(B7:F7)=5,1,0)+IF(COUNTIF('Görev ve İş Yükü'!$A$6:$A$305,A7)&gt;0,1,0)+IF(COUNTIF(Yetkinlikler!$A$6:$A$305,A7)&gt;0,1,0)+IF(COUNTIF('İş Gereklilikleri'!$A$6:$A$105,A7)&gt;0,1,0)+IF(COUNTIF('KPI ve Çıktılar'!$A$6:$A$205,A7)&gt;0,1,0)+IF(COUNTIF('Risk ve Koşullar'!$A$6:$A$205,A7)&gt;0,1,0)+IF(COUNTIF('İş Değerleme &amp; Kademe'!$A$6:$A$105,A7)&gt;0,1,0)+IF(COUNTIF('Yetenek &amp; Kariyer'!$A$6:$A$105,A7)&gt;0,1,0))/8)</f>
        <v/>
      </c>
      <c r="T7" s="44"/>
      <c r="U7" s="44"/>
    </row>
    <row r="8" spans="1:21" ht="36" customHeight="1" x14ac:dyDescent="0.25">
      <c r="A8" s="44"/>
      <c r="B8" s="44"/>
      <c r="C8" s="44"/>
      <c r="D8" s="44"/>
      <c r="E8" s="44"/>
      <c r="F8" s="44"/>
      <c r="G8" s="44"/>
      <c r="H8" s="44"/>
      <c r="I8" s="78"/>
      <c r="J8" s="112"/>
      <c r="K8" s="44"/>
      <c r="L8" s="44"/>
      <c r="M8" s="44"/>
      <c r="N8" s="44"/>
      <c r="O8" s="113"/>
      <c r="P8" s="113"/>
      <c r="Q8" s="44"/>
      <c r="R8" s="44"/>
      <c r="S8" s="79" t="str">
        <f>IF(A8="","",(IF(COUNTA(B8:F8)=5,1,0)+IF(COUNTIF('Görev ve İş Yükü'!$A$6:$A$305,A8)&gt;0,1,0)+IF(COUNTIF(Yetkinlikler!$A$6:$A$305,A8)&gt;0,1,0)+IF(COUNTIF('İş Gereklilikleri'!$A$6:$A$105,A8)&gt;0,1,0)+IF(COUNTIF('KPI ve Çıktılar'!$A$6:$A$205,A8)&gt;0,1,0)+IF(COUNTIF('Risk ve Koşullar'!$A$6:$A$205,A8)&gt;0,1,0)+IF(COUNTIF('İş Değerleme &amp; Kademe'!$A$6:$A$105,A8)&gt;0,1,0)+IF(COUNTIF('Yetenek &amp; Kariyer'!$A$6:$A$105,A8)&gt;0,1,0))/8)</f>
        <v/>
      </c>
      <c r="T8" s="44"/>
      <c r="U8" s="44"/>
    </row>
    <row r="9" spans="1:21" ht="36" customHeight="1" x14ac:dyDescent="0.25">
      <c r="A9" s="44"/>
      <c r="B9" s="44"/>
      <c r="C9" s="44"/>
      <c r="D9" s="44"/>
      <c r="E9" s="44"/>
      <c r="F9" s="44"/>
      <c r="G9" s="44"/>
      <c r="H9" s="44"/>
      <c r="I9" s="78"/>
      <c r="J9" s="112"/>
      <c r="K9" s="44"/>
      <c r="L9" s="44"/>
      <c r="M9" s="44"/>
      <c r="N9" s="44"/>
      <c r="O9" s="113"/>
      <c r="P9" s="113"/>
      <c r="Q9" s="44"/>
      <c r="R9" s="44"/>
      <c r="S9" s="79" t="str">
        <f>IF(A9="","",(IF(COUNTA(B9:F9)=5,1,0)+IF(COUNTIF('Görev ve İş Yükü'!$A$6:$A$305,A9)&gt;0,1,0)+IF(COUNTIF(Yetkinlikler!$A$6:$A$305,A9)&gt;0,1,0)+IF(COUNTIF('İş Gereklilikleri'!$A$6:$A$105,A9)&gt;0,1,0)+IF(COUNTIF('KPI ve Çıktılar'!$A$6:$A$205,A9)&gt;0,1,0)+IF(COUNTIF('Risk ve Koşullar'!$A$6:$A$205,A9)&gt;0,1,0)+IF(COUNTIF('İş Değerleme &amp; Kademe'!$A$6:$A$105,A9)&gt;0,1,0)+IF(COUNTIF('Yetenek &amp; Kariyer'!$A$6:$A$105,A9)&gt;0,1,0))/8)</f>
        <v/>
      </c>
      <c r="T9" s="44"/>
      <c r="U9" s="44"/>
    </row>
    <row r="10" spans="1:21" ht="36" customHeight="1" x14ac:dyDescent="0.25">
      <c r="A10" s="44"/>
      <c r="B10" s="44"/>
      <c r="C10" s="44"/>
      <c r="D10" s="44"/>
      <c r="E10" s="44"/>
      <c r="F10" s="44"/>
      <c r="G10" s="44"/>
      <c r="H10" s="44"/>
      <c r="I10" s="78"/>
      <c r="J10" s="112"/>
      <c r="K10" s="44"/>
      <c r="L10" s="44"/>
      <c r="M10" s="44"/>
      <c r="N10" s="44"/>
      <c r="O10" s="113"/>
      <c r="P10" s="113"/>
      <c r="Q10" s="44"/>
      <c r="R10" s="44"/>
      <c r="S10" s="79" t="str">
        <f>IF(A10="","",(IF(COUNTA(B10:F10)=5,1,0)+IF(COUNTIF('Görev ve İş Yükü'!$A$6:$A$305,A10)&gt;0,1,0)+IF(COUNTIF(Yetkinlikler!$A$6:$A$305,A10)&gt;0,1,0)+IF(COUNTIF('İş Gereklilikleri'!$A$6:$A$105,A10)&gt;0,1,0)+IF(COUNTIF('KPI ve Çıktılar'!$A$6:$A$205,A10)&gt;0,1,0)+IF(COUNTIF('Risk ve Koşullar'!$A$6:$A$205,A10)&gt;0,1,0)+IF(COUNTIF('İş Değerleme &amp; Kademe'!$A$6:$A$105,A10)&gt;0,1,0)+IF(COUNTIF('Yetenek &amp; Kariyer'!$A$6:$A$105,A10)&gt;0,1,0))/8)</f>
        <v/>
      </c>
      <c r="T10" s="44"/>
      <c r="U10" s="44"/>
    </row>
    <row r="11" spans="1:21" ht="36" customHeight="1" x14ac:dyDescent="0.25">
      <c r="A11" s="44"/>
      <c r="B11" s="44"/>
      <c r="C11" s="44"/>
      <c r="D11" s="44"/>
      <c r="E11" s="44"/>
      <c r="F11" s="44"/>
      <c r="G11" s="44"/>
      <c r="H11" s="44"/>
      <c r="I11" s="78"/>
      <c r="J11" s="112"/>
      <c r="K11" s="44"/>
      <c r="L11" s="44"/>
      <c r="M11" s="44"/>
      <c r="N11" s="44"/>
      <c r="O11" s="113"/>
      <c r="P11" s="113"/>
      <c r="Q11" s="44"/>
      <c r="R11" s="44"/>
      <c r="S11" s="79" t="str">
        <f>IF(A11="","",(IF(COUNTA(B11:F11)=5,1,0)+IF(COUNTIF('Görev ve İş Yükü'!$A$6:$A$305,A11)&gt;0,1,0)+IF(COUNTIF(Yetkinlikler!$A$6:$A$305,A11)&gt;0,1,0)+IF(COUNTIF('İş Gereklilikleri'!$A$6:$A$105,A11)&gt;0,1,0)+IF(COUNTIF('KPI ve Çıktılar'!$A$6:$A$205,A11)&gt;0,1,0)+IF(COUNTIF('Risk ve Koşullar'!$A$6:$A$205,A11)&gt;0,1,0)+IF(COUNTIF('İş Değerleme &amp; Kademe'!$A$6:$A$105,A11)&gt;0,1,0)+IF(COUNTIF('Yetenek &amp; Kariyer'!$A$6:$A$105,A11)&gt;0,1,0))/8)</f>
        <v/>
      </c>
      <c r="T11" s="44"/>
      <c r="U11" s="44"/>
    </row>
    <row r="12" spans="1:21" ht="36" customHeight="1" x14ac:dyDescent="0.25">
      <c r="A12" s="44"/>
      <c r="B12" s="44"/>
      <c r="C12" s="44"/>
      <c r="D12" s="44"/>
      <c r="E12" s="44"/>
      <c r="F12" s="44"/>
      <c r="G12" s="44"/>
      <c r="H12" s="44"/>
      <c r="I12" s="78"/>
      <c r="J12" s="112"/>
      <c r="K12" s="44"/>
      <c r="L12" s="44"/>
      <c r="M12" s="44"/>
      <c r="N12" s="44"/>
      <c r="O12" s="113"/>
      <c r="P12" s="113"/>
      <c r="Q12" s="44"/>
      <c r="R12" s="44"/>
      <c r="S12" s="79" t="str">
        <f>IF(A12="","",(IF(COUNTA(B12:F12)=5,1,0)+IF(COUNTIF('Görev ve İş Yükü'!$A$6:$A$305,A12)&gt;0,1,0)+IF(COUNTIF(Yetkinlikler!$A$6:$A$305,A12)&gt;0,1,0)+IF(COUNTIF('İş Gereklilikleri'!$A$6:$A$105,A12)&gt;0,1,0)+IF(COUNTIF('KPI ve Çıktılar'!$A$6:$A$205,A12)&gt;0,1,0)+IF(COUNTIF('Risk ve Koşullar'!$A$6:$A$205,A12)&gt;0,1,0)+IF(COUNTIF('İş Değerleme &amp; Kademe'!$A$6:$A$105,A12)&gt;0,1,0)+IF(COUNTIF('Yetenek &amp; Kariyer'!$A$6:$A$105,A12)&gt;0,1,0))/8)</f>
        <v/>
      </c>
      <c r="T12" s="44"/>
      <c r="U12" s="44"/>
    </row>
    <row r="13" spans="1:21" ht="36" customHeight="1" x14ac:dyDescent="0.25">
      <c r="A13" s="44"/>
      <c r="B13" s="44"/>
      <c r="C13" s="44"/>
      <c r="D13" s="44"/>
      <c r="E13" s="44"/>
      <c r="F13" s="44"/>
      <c r="G13" s="44"/>
      <c r="H13" s="44"/>
      <c r="I13" s="78"/>
      <c r="J13" s="112"/>
      <c r="K13" s="44"/>
      <c r="L13" s="44"/>
      <c r="M13" s="44"/>
      <c r="N13" s="44"/>
      <c r="O13" s="113"/>
      <c r="P13" s="113"/>
      <c r="Q13" s="44"/>
      <c r="R13" s="44"/>
      <c r="S13" s="79" t="str">
        <f>IF(A13="","",(IF(COUNTA(B13:F13)=5,1,0)+IF(COUNTIF('Görev ve İş Yükü'!$A$6:$A$305,A13)&gt;0,1,0)+IF(COUNTIF(Yetkinlikler!$A$6:$A$305,A13)&gt;0,1,0)+IF(COUNTIF('İş Gereklilikleri'!$A$6:$A$105,A13)&gt;0,1,0)+IF(COUNTIF('KPI ve Çıktılar'!$A$6:$A$205,A13)&gt;0,1,0)+IF(COUNTIF('Risk ve Koşullar'!$A$6:$A$205,A13)&gt;0,1,0)+IF(COUNTIF('İş Değerleme &amp; Kademe'!$A$6:$A$105,A13)&gt;0,1,0)+IF(COUNTIF('Yetenek &amp; Kariyer'!$A$6:$A$105,A13)&gt;0,1,0))/8)</f>
        <v/>
      </c>
      <c r="T13" s="44"/>
      <c r="U13" s="44"/>
    </row>
    <row r="14" spans="1:21" ht="36" customHeight="1" x14ac:dyDescent="0.25">
      <c r="A14" s="44"/>
      <c r="B14" s="44"/>
      <c r="C14" s="44"/>
      <c r="D14" s="44"/>
      <c r="E14" s="44"/>
      <c r="F14" s="44"/>
      <c r="G14" s="44"/>
      <c r="H14" s="44"/>
      <c r="I14" s="78"/>
      <c r="J14" s="112"/>
      <c r="K14" s="44"/>
      <c r="L14" s="44"/>
      <c r="M14" s="44"/>
      <c r="N14" s="44"/>
      <c r="O14" s="113"/>
      <c r="P14" s="113"/>
      <c r="Q14" s="44"/>
      <c r="R14" s="44"/>
      <c r="S14" s="79" t="str">
        <f>IF(A14="","",(IF(COUNTA(B14:F14)=5,1,0)+IF(COUNTIF('Görev ve İş Yükü'!$A$6:$A$305,A14)&gt;0,1,0)+IF(COUNTIF(Yetkinlikler!$A$6:$A$305,A14)&gt;0,1,0)+IF(COUNTIF('İş Gereklilikleri'!$A$6:$A$105,A14)&gt;0,1,0)+IF(COUNTIF('KPI ve Çıktılar'!$A$6:$A$205,A14)&gt;0,1,0)+IF(COUNTIF('Risk ve Koşullar'!$A$6:$A$205,A14)&gt;0,1,0)+IF(COUNTIF('İş Değerleme &amp; Kademe'!$A$6:$A$105,A14)&gt;0,1,0)+IF(COUNTIF('Yetenek &amp; Kariyer'!$A$6:$A$105,A14)&gt;0,1,0))/8)</f>
        <v/>
      </c>
      <c r="T14" s="44"/>
      <c r="U14" s="44"/>
    </row>
    <row r="15" spans="1:21" ht="36" customHeight="1" x14ac:dyDescent="0.25">
      <c r="A15" s="44"/>
      <c r="B15" s="44"/>
      <c r="C15" s="44"/>
      <c r="D15" s="44"/>
      <c r="E15" s="44"/>
      <c r="F15" s="44"/>
      <c r="G15" s="44"/>
      <c r="H15" s="44"/>
      <c r="I15" s="78"/>
      <c r="J15" s="112"/>
      <c r="K15" s="44"/>
      <c r="L15" s="44"/>
      <c r="M15" s="44"/>
      <c r="N15" s="44"/>
      <c r="O15" s="113"/>
      <c r="P15" s="113"/>
      <c r="Q15" s="44"/>
      <c r="R15" s="44"/>
      <c r="S15" s="79" t="str">
        <f>IF(A15="","",(IF(COUNTA(B15:F15)=5,1,0)+IF(COUNTIF('Görev ve İş Yükü'!$A$6:$A$305,A15)&gt;0,1,0)+IF(COUNTIF(Yetkinlikler!$A$6:$A$305,A15)&gt;0,1,0)+IF(COUNTIF('İş Gereklilikleri'!$A$6:$A$105,A15)&gt;0,1,0)+IF(COUNTIF('KPI ve Çıktılar'!$A$6:$A$205,A15)&gt;0,1,0)+IF(COUNTIF('Risk ve Koşullar'!$A$6:$A$205,A15)&gt;0,1,0)+IF(COUNTIF('İş Değerleme &amp; Kademe'!$A$6:$A$105,A15)&gt;0,1,0)+IF(COUNTIF('Yetenek &amp; Kariyer'!$A$6:$A$105,A15)&gt;0,1,0))/8)</f>
        <v/>
      </c>
      <c r="T15" s="44"/>
      <c r="U15" s="44"/>
    </row>
    <row r="16" spans="1:21" ht="36" customHeight="1" x14ac:dyDescent="0.25">
      <c r="A16" s="44"/>
      <c r="B16" s="44"/>
      <c r="C16" s="44"/>
      <c r="D16" s="44"/>
      <c r="E16" s="44"/>
      <c r="F16" s="44"/>
      <c r="G16" s="44"/>
      <c r="H16" s="44"/>
      <c r="I16" s="78"/>
      <c r="J16" s="112"/>
      <c r="K16" s="44"/>
      <c r="L16" s="44"/>
      <c r="M16" s="44"/>
      <c r="N16" s="44"/>
      <c r="O16" s="113"/>
      <c r="P16" s="113"/>
      <c r="Q16" s="44"/>
      <c r="R16" s="44"/>
      <c r="S16" s="79" t="str">
        <f>IF(A16="","",(IF(COUNTA(B16:F16)=5,1,0)+IF(COUNTIF('Görev ve İş Yükü'!$A$6:$A$305,A16)&gt;0,1,0)+IF(COUNTIF(Yetkinlikler!$A$6:$A$305,A16)&gt;0,1,0)+IF(COUNTIF('İş Gereklilikleri'!$A$6:$A$105,A16)&gt;0,1,0)+IF(COUNTIF('KPI ve Çıktılar'!$A$6:$A$205,A16)&gt;0,1,0)+IF(COUNTIF('Risk ve Koşullar'!$A$6:$A$205,A16)&gt;0,1,0)+IF(COUNTIF('İş Değerleme &amp; Kademe'!$A$6:$A$105,A16)&gt;0,1,0)+IF(COUNTIF('Yetenek &amp; Kariyer'!$A$6:$A$105,A16)&gt;0,1,0))/8)</f>
        <v/>
      </c>
      <c r="T16" s="44"/>
      <c r="U16" s="44"/>
    </row>
    <row r="17" spans="1:21" ht="36" customHeight="1" x14ac:dyDescent="0.25">
      <c r="A17" s="44"/>
      <c r="B17" s="44"/>
      <c r="C17" s="44"/>
      <c r="D17" s="44"/>
      <c r="E17" s="44"/>
      <c r="F17" s="44"/>
      <c r="G17" s="44"/>
      <c r="H17" s="44"/>
      <c r="I17" s="78"/>
      <c r="J17" s="112"/>
      <c r="K17" s="44"/>
      <c r="L17" s="44"/>
      <c r="M17" s="44"/>
      <c r="N17" s="44"/>
      <c r="O17" s="113"/>
      <c r="P17" s="113"/>
      <c r="Q17" s="44"/>
      <c r="R17" s="44"/>
      <c r="S17" s="79" t="str">
        <f>IF(A17="","",(IF(COUNTA(B17:F17)=5,1,0)+IF(COUNTIF('Görev ve İş Yükü'!$A$6:$A$305,A17)&gt;0,1,0)+IF(COUNTIF(Yetkinlikler!$A$6:$A$305,A17)&gt;0,1,0)+IF(COUNTIF('İş Gereklilikleri'!$A$6:$A$105,A17)&gt;0,1,0)+IF(COUNTIF('KPI ve Çıktılar'!$A$6:$A$205,A17)&gt;0,1,0)+IF(COUNTIF('Risk ve Koşullar'!$A$6:$A$205,A17)&gt;0,1,0)+IF(COUNTIF('İş Değerleme &amp; Kademe'!$A$6:$A$105,A17)&gt;0,1,0)+IF(COUNTIF('Yetenek &amp; Kariyer'!$A$6:$A$105,A17)&gt;0,1,0))/8)</f>
        <v/>
      </c>
      <c r="T17" s="44"/>
      <c r="U17" s="44"/>
    </row>
    <row r="18" spans="1:21" ht="36" customHeight="1" x14ac:dyDescent="0.25">
      <c r="A18" s="44"/>
      <c r="B18" s="44"/>
      <c r="C18" s="44"/>
      <c r="D18" s="44"/>
      <c r="E18" s="44"/>
      <c r="F18" s="44"/>
      <c r="G18" s="44"/>
      <c r="H18" s="44"/>
      <c r="I18" s="78"/>
      <c r="J18" s="112"/>
      <c r="K18" s="44"/>
      <c r="L18" s="44"/>
      <c r="M18" s="44"/>
      <c r="N18" s="44"/>
      <c r="O18" s="113"/>
      <c r="P18" s="113"/>
      <c r="Q18" s="44"/>
      <c r="R18" s="44"/>
      <c r="S18" s="79" t="str">
        <f>IF(A18="","",(IF(COUNTA(B18:F18)=5,1,0)+IF(COUNTIF('Görev ve İş Yükü'!$A$6:$A$305,A18)&gt;0,1,0)+IF(COUNTIF(Yetkinlikler!$A$6:$A$305,A18)&gt;0,1,0)+IF(COUNTIF('İş Gereklilikleri'!$A$6:$A$105,A18)&gt;0,1,0)+IF(COUNTIF('KPI ve Çıktılar'!$A$6:$A$205,A18)&gt;0,1,0)+IF(COUNTIF('Risk ve Koşullar'!$A$6:$A$205,A18)&gt;0,1,0)+IF(COUNTIF('İş Değerleme &amp; Kademe'!$A$6:$A$105,A18)&gt;0,1,0)+IF(COUNTIF('Yetenek &amp; Kariyer'!$A$6:$A$105,A18)&gt;0,1,0))/8)</f>
        <v/>
      </c>
      <c r="T18" s="44"/>
      <c r="U18" s="44"/>
    </row>
    <row r="19" spans="1:21" ht="36" customHeight="1" x14ac:dyDescent="0.25">
      <c r="A19" s="44"/>
      <c r="B19" s="44"/>
      <c r="C19" s="44"/>
      <c r="D19" s="44"/>
      <c r="E19" s="44"/>
      <c r="F19" s="44"/>
      <c r="G19" s="44"/>
      <c r="H19" s="44"/>
      <c r="I19" s="78"/>
      <c r="J19" s="112"/>
      <c r="K19" s="44"/>
      <c r="L19" s="44"/>
      <c r="M19" s="44"/>
      <c r="N19" s="44"/>
      <c r="O19" s="113"/>
      <c r="P19" s="113"/>
      <c r="Q19" s="44"/>
      <c r="R19" s="44"/>
      <c r="S19" s="79" t="str">
        <f>IF(A19="","",(IF(COUNTA(B19:F19)=5,1,0)+IF(COUNTIF('Görev ve İş Yükü'!$A$6:$A$305,A19)&gt;0,1,0)+IF(COUNTIF(Yetkinlikler!$A$6:$A$305,A19)&gt;0,1,0)+IF(COUNTIF('İş Gereklilikleri'!$A$6:$A$105,A19)&gt;0,1,0)+IF(COUNTIF('KPI ve Çıktılar'!$A$6:$A$205,A19)&gt;0,1,0)+IF(COUNTIF('Risk ve Koşullar'!$A$6:$A$205,A19)&gt;0,1,0)+IF(COUNTIF('İş Değerleme &amp; Kademe'!$A$6:$A$105,A19)&gt;0,1,0)+IF(COUNTIF('Yetenek &amp; Kariyer'!$A$6:$A$105,A19)&gt;0,1,0))/8)</f>
        <v/>
      </c>
      <c r="T19" s="44"/>
      <c r="U19" s="44"/>
    </row>
    <row r="20" spans="1:21" ht="36" customHeight="1" x14ac:dyDescent="0.25">
      <c r="A20" s="44"/>
      <c r="B20" s="44"/>
      <c r="C20" s="44"/>
      <c r="D20" s="44"/>
      <c r="E20" s="44"/>
      <c r="F20" s="44"/>
      <c r="G20" s="44"/>
      <c r="H20" s="44"/>
      <c r="I20" s="78"/>
      <c r="J20" s="112"/>
      <c r="K20" s="44"/>
      <c r="L20" s="44"/>
      <c r="M20" s="44"/>
      <c r="N20" s="44"/>
      <c r="O20" s="113"/>
      <c r="P20" s="113"/>
      <c r="Q20" s="44"/>
      <c r="R20" s="44"/>
      <c r="S20" s="79" t="str">
        <f>IF(A20="","",(IF(COUNTA(B20:F20)=5,1,0)+IF(COUNTIF('Görev ve İş Yükü'!$A$6:$A$305,A20)&gt;0,1,0)+IF(COUNTIF(Yetkinlikler!$A$6:$A$305,A20)&gt;0,1,0)+IF(COUNTIF('İş Gereklilikleri'!$A$6:$A$105,A20)&gt;0,1,0)+IF(COUNTIF('KPI ve Çıktılar'!$A$6:$A$205,A20)&gt;0,1,0)+IF(COUNTIF('Risk ve Koşullar'!$A$6:$A$205,A20)&gt;0,1,0)+IF(COUNTIF('İş Değerleme &amp; Kademe'!$A$6:$A$105,A20)&gt;0,1,0)+IF(COUNTIF('Yetenek &amp; Kariyer'!$A$6:$A$105,A20)&gt;0,1,0))/8)</f>
        <v/>
      </c>
      <c r="T20" s="44"/>
      <c r="U20" s="44"/>
    </row>
    <row r="21" spans="1:21" ht="36" customHeight="1" x14ac:dyDescent="0.25">
      <c r="A21" s="44"/>
      <c r="B21" s="44"/>
      <c r="C21" s="44"/>
      <c r="D21" s="44"/>
      <c r="E21" s="44"/>
      <c r="F21" s="44"/>
      <c r="G21" s="44"/>
      <c r="H21" s="44"/>
      <c r="I21" s="78"/>
      <c r="J21" s="112"/>
      <c r="K21" s="44"/>
      <c r="L21" s="44"/>
      <c r="M21" s="44"/>
      <c r="N21" s="44"/>
      <c r="O21" s="113"/>
      <c r="P21" s="113"/>
      <c r="Q21" s="44"/>
      <c r="R21" s="44"/>
      <c r="S21" s="79" t="str">
        <f>IF(A21="","",(IF(COUNTA(B21:F21)=5,1,0)+IF(COUNTIF('Görev ve İş Yükü'!$A$6:$A$305,A21)&gt;0,1,0)+IF(COUNTIF(Yetkinlikler!$A$6:$A$305,A21)&gt;0,1,0)+IF(COUNTIF('İş Gereklilikleri'!$A$6:$A$105,A21)&gt;0,1,0)+IF(COUNTIF('KPI ve Çıktılar'!$A$6:$A$205,A21)&gt;0,1,0)+IF(COUNTIF('Risk ve Koşullar'!$A$6:$A$205,A21)&gt;0,1,0)+IF(COUNTIF('İş Değerleme &amp; Kademe'!$A$6:$A$105,A21)&gt;0,1,0)+IF(COUNTIF('Yetenek &amp; Kariyer'!$A$6:$A$105,A21)&gt;0,1,0))/8)</f>
        <v/>
      </c>
      <c r="T21" s="44"/>
      <c r="U21" s="44"/>
    </row>
    <row r="22" spans="1:21" ht="36" customHeight="1" x14ac:dyDescent="0.25">
      <c r="A22" s="44"/>
      <c r="B22" s="44"/>
      <c r="C22" s="44"/>
      <c r="D22" s="44"/>
      <c r="E22" s="44"/>
      <c r="F22" s="44"/>
      <c r="G22" s="44"/>
      <c r="H22" s="44"/>
      <c r="I22" s="78"/>
      <c r="J22" s="112"/>
      <c r="K22" s="44"/>
      <c r="L22" s="44"/>
      <c r="M22" s="44"/>
      <c r="N22" s="44"/>
      <c r="O22" s="113"/>
      <c r="P22" s="113"/>
      <c r="Q22" s="44"/>
      <c r="R22" s="44"/>
      <c r="S22" s="79" t="str">
        <f>IF(A22="","",(IF(COUNTA(B22:F22)=5,1,0)+IF(COUNTIF('Görev ve İş Yükü'!$A$6:$A$305,A22)&gt;0,1,0)+IF(COUNTIF(Yetkinlikler!$A$6:$A$305,A22)&gt;0,1,0)+IF(COUNTIF('İş Gereklilikleri'!$A$6:$A$105,A22)&gt;0,1,0)+IF(COUNTIF('KPI ve Çıktılar'!$A$6:$A$205,A22)&gt;0,1,0)+IF(COUNTIF('Risk ve Koşullar'!$A$6:$A$205,A22)&gt;0,1,0)+IF(COUNTIF('İş Değerleme &amp; Kademe'!$A$6:$A$105,A22)&gt;0,1,0)+IF(COUNTIF('Yetenek &amp; Kariyer'!$A$6:$A$105,A22)&gt;0,1,0))/8)</f>
        <v/>
      </c>
      <c r="T22" s="44"/>
      <c r="U22" s="44"/>
    </row>
    <row r="23" spans="1:21" ht="36" customHeight="1" x14ac:dyDescent="0.25">
      <c r="A23" s="44"/>
      <c r="B23" s="44"/>
      <c r="C23" s="44"/>
      <c r="D23" s="44"/>
      <c r="E23" s="44"/>
      <c r="F23" s="44"/>
      <c r="G23" s="44"/>
      <c r="H23" s="44"/>
      <c r="I23" s="78"/>
      <c r="J23" s="112"/>
      <c r="K23" s="44"/>
      <c r="L23" s="44"/>
      <c r="M23" s="44"/>
      <c r="N23" s="44"/>
      <c r="O23" s="113"/>
      <c r="P23" s="113"/>
      <c r="Q23" s="44"/>
      <c r="R23" s="44"/>
      <c r="S23" s="79" t="str">
        <f>IF(A23="","",(IF(COUNTA(B23:F23)=5,1,0)+IF(COUNTIF('Görev ve İş Yükü'!$A$6:$A$305,A23)&gt;0,1,0)+IF(COUNTIF(Yetkinlikler!$A$6:$A$305,A23)&gt;0,1,0)+IF(COUNTIF('İş Gereklilikleri'!$A$6:$A$105,A23)&gt;0,1,0)+IF(COUNTIF('KPI ve Çıktılar'!$A$6:$A$205,A23)&gt;0,1,0)+IF(COUNTIF('Risk ve Koşullar'!$A$6:$A$205,A23)&gt;0,1,0)+IF(COUNTIF('İş Değerleme &amp; Kademe'!$A$6:$A$105,A23)&gt;0,1,0)+IF(COUNTIF('Yetenek &amp; Kariyer'!$A$6:$A$105,A23)&gt;0,1,0))/8)</f>
        <v/>
      </c>
      <c r="T23" s="44"/>
      <c r="U23" s="44"/>
    </row>
    <row r="24" spans="1:21" ht="36" customHeight="1" x14ac:dyDescent="0.25">
      <c r="A24" s="44"/>
      <c r="B24" s="44"/>
      <c r="C24" s="44"/>
      <c r="D24" s="44"/>
      <c r="E24" s="44"/>
      <c r="F24" s="44"/>
      <c r="G24" s="44"/>
      <c r="H24" s="44"/>
      <c r="I24" s="78"/>
      <c r="J24" s="112"/>
      <c r="K24" s="44"/>
      <c r="L24" s="44"/>
      <c r="M24" s="44"/>
      <c r="N24" s="44"/>
      <c r="O24" s="113"/>
      <c r="P24" s="113"/>
      <c r="Q24" s="44"/>
      <c r="R24" s="44"/>
      <c r="S24" s="79" t="str">
        <f>IF(A24="","",(IF(COUNTA(B24:F24)=5,1,0)+IF(COUNTIF('Görev ve İş Yükü'!$A$6:$A$305,A24)&gt;0,1,0)+IF(COUNTIF(Yetkinlikler!$A$6:$A$305,A24)&gt;0,1,0)+IF(COUNTIF('İş Gereklilikleri'!$A$6:$A$105,A24)&gt;0,1,0)+IF(COUNTIF('KPI ve Çıktılar'!$A$6:$A$205,A24)&gt;0,1,0)+IF(COUNTIF('Risk ve Koşullar'!$A$6:$A$205,A24)&gt;0,1,0)+IF(COUNTIF('İş Değerleme &amp; Kademe'!$A$6:$A$105,A24)&gt;0,1,0)+IF(COUNTIF('Yetenek &amp; Kariyer'!$A$6:$A$105,A24)&gt;0,1,0))/8)</f>
        <v/>
      </c>
      <c r="T24" s="44"/>
      <c r="U24" s="44"/>
    </row>
    <row r="25" spans="1:21" ht="36" customHeight="1" x14ac:dyDescent="0.25">
      <c r="A25" s="44"/>
      <c r="B25" s="44"/>
      <c r="C25" s="44"/>
      <c r="D25" s="44"/>
      <c r="E25" s="44"/>
      <c r="F25" s="44"/>
      <c r="G25" s="44"/>
      <c r="H25" s="44"/>
      <c r="I25" s="78"/>
      <c r="J25" s="112"/>
      <c r="K25" s="44"/>
      <c r="L25" s="44"/>
      <c r="M25" s="44"/>
      <c r="N25" s="44"/>
      <c r="O25" s="113"/>
      <c r="P25" s="113"/>
      <c r="Q25" s="44"/>
      <c r="R25" s="44"/>
      <c r="S25" s="79" t="str">
        <f>IF(A25="","",(IF(COUNTA(B25:F25)=5,1,0)+IF(COUNTIF('Görev ve İş Yükü'!$A$6:$A$305,A25)&gt;0,1,0)+IF(COUNTIF(Yetkinlikler!$A$6:$A$305,A25)&gt;0,1,0)+IF(COUNTIF('İş Gereklilikleri'!$A$6:$A$105,A25)&gt;0,1,0)+IF(COUNTIF('KPI ve Çıktılar'!$A$6:$A$205,A25)&gt;0,1,0)+IF(COUNTIF('Risk ve Koşullar'!$A$6:$A$205,A25)&gt;0,1,0)+IF(COUNTIF('İş Değerleme &amp; Kademe'!$A$6:$A$105,A25)&gt;0,1,0)+IF(COUNTIF('Yetenek &amp; Kariyer'!$A$6:$A$105,A25)&gt;0,1,0))/8)</f>
        <v/>
      </c>
      <c r="T25" s="44"/>
      <c r="U25" s="44"/>
    </row>
    <row r="26" spans="1:21" ht="36" customHeight="1" x14ac:dyDescent="0.25">
      <c r="A26" s="44"/>
      <c r="B26" s="44"/>
      <c r="C26" s="44"/>
      <c r="D26" s="44"/>
      <c r="E26" s="44"/>
      <c r="F26" s="44"/>
      <c r="G26" s="44"/>
      <c r="H26" s="44"/>
      <c r="I26" s="78"/>
      <c r="J26" s="112"/>
      <c r="K26" s="44"/>
      <c r="L26" s="44"/>
      <c r="M26" s="44"/>
      <c r="N26" s="44"/>
      <c r="O26" s="113"/>
      <c r="P26" s="113"/>
      <c r="Q26" s="44"/>
      <c r="R26" s="44"/>
      <c r="S26" s="79" t="str">
        <f>IF(A26="","",(IF(COUNTA(B26:F26)=5,1,0)+IF(COUNTIF('Görev ve İş Yükü'!$A$6:$A$305,A26)&gt;0,1,0)+IF(COUNTIF(Yetkinlikler!$A$6:$A$305,A26)&gt;0,1,0)+IF(COUNTIF('İş Gereklilikleri'!$A$6:$A$105,A26)&gt;0,1,0)+IF(COUNTIF('KPI ve Çıktılar'!$A$6:$A$205,A26)&gt;0,1,0)+IF(COUNTIF('Risk ve Koşullar'!$A$6:$A$205,A26)&gt;0,1,0)+IF(COUNTIF('İş Değerleme &amp; Kademe'!$A$6:$A$105,A26)&gt;0,1,0)+IF(COUNTIF('Yetenek &amp; Kariyer'!$A$6:$A$105,A26)&gt;0,1,0))/8)</f>
        <v/>
      </c>
      <c r="T26" s="44"/>
      <c r="U26" s="44"/>
    </row>
    <row r="27" spans="1:21" ht="36" customHeight="1" x14ac:dyDescent="0.25">
      <c r="A27" s="44"/>
      <c r="B27" s="44"/>
      <c r="C27" s="44"/>
      <c r="D27" s="44"/>
      <c r="E27" s="44"/>
      <c r="F27" s="44"/>
      <c r="G27" s="44"/>
      <c r="H27" s="44"/>
      <c r="I27" s="78"/>
      <c r="J27" s="112"/>
      <c r="K27" s="44"/>
      <c r="L27" s="44"/>
      <c r="M27" s="44"/>
      <c r="N27" s="44"/>
      <c r="O27" s="113"/>
      <c r="P27" s="113"/>
      <c r="Q27" s="44"/>
      <c r="R27" s="44"/>
      <c r="S27" s="79" t="str">
        <f>IF(A27="","",(IF(COUNTA(B27:F27)=5,1,0)+IF(COUNTIF('Görev ve İş Yükü'!$A$6:$A$305,A27)&gt;0,1,0)+IF(COUNTIF(Yetkinlikler!$A$6:$A$305,A27)&gt;0,1,0)+IF(COUNTIF('İş Gereklilikleri'!$A$6:$A$105,A27)&gt;0,1,0)+IF(COUNTIF('KPI ve Çıktılar'!$A$6:$A$205,A27)&gt;0,1,0)+IF(COUNTIF('Risk ve Koşullar'!$A$6:$A$205,A27)&gt;0,1,0)+IF(COUNTIF('İş Değerleme &amp; Kademe'!$A$6:$A$105,A27)&gt;0,1,0)+IF(COUNTIF('Yetenek &amp; Kariyer'!$A$6:$A$105,A27)&gt;0,1,0))/8)</f>
        <v/>
      </c>
      <c r="T27" s="44"/>
      <c r="U27" s="44"/>
    </row>
    <row r="28" spans="1:21" ht="36" customHeight="1" x14ac:dyDescent="0.25">
      <c r="A28" s="44"/>
      <c r="B28" s="44"/>
      <c r="C28" s="44"/>
      <c r="D28" s="44"/>
      <c r="E28" s="44"/>
      <c r="F28" s="44"/>
      <c r="G28" s="44"/>
      <c r="H28" s="44"/>
      <c r="I28" s="78"/>
      <c r="J28" s="112"/>
      <c r="K28" s="44"/>
      <c r="L28" s="44"/>
      <c r="M28" s="44"/>
      <c r="N28" s="44"/>
      <c r="O28" s="113"/>
      <c r="P28" s="113"/>
      <c r="Q28" s="44"/>
      <c r="R28" s="44"/>
      <c r="S28" s="79" t="str">
        <f>IF(A28="","",(IF(COUNTA(B28:F28)=5,1,0)+IF(COUNTIF('Görev ve İş Yükü'!$A$6:$A$305,A28)&gt;0,1,0)+IF(COUNTIF(Yetkinlikler!$A$6:$A$305,A28)&gt;0,1,0)+IF(COUNTIF('İş Gereklilikleri'!$A$6:$A$105,A28)&gt;0,1,0)+IF(COUNTIF('KPI ve Çıktılar'!$A$6:$A$205,A28)&gt;0,1,0)+IF(COUNTIF('Risk ve Koşullar'!$A$6:$A$205,A28)&gt;0,1,0)+IF(COUNTIF('İş Değerleme &amp; Kademe'!$A$6:$A$105,A28)&gt;0,1,0)+IF(COUNTIF('Yetenek &amp; Kariyer'!$A$6:$A$105,A28)&gt;0,1,0))/8)</f>
        <v/>
      </c>
      <c r="T28" s="44"/>
      <c r="U28" s="44"/>
    </row>
    <row r="29" spans="1:21" ht="36" customHeight="1" x14ac:dyDescent="0.25">
      <c r="A29" s="44"/>
      <c r="B29" s="44"/>
      <c r="C29" s="44"/>
      <c r="D29" s="44"/>
      <c r="E29" s="44"/>
      <c r="F29" s="44"/>
      <c r="G29" s="44"/>
      <c r="H29" s="44"/>
      <c r="I29" s="78"/>
      <c r="J29" s="112"/>
      <c r="K29" s="44"/>
      <c r="L29" s="44"/>
      <c r="M29" s="44"/>
      <c r="N29" s="44"/>
      <c r="O29" s="113"/>
      <c r="P29" s="113"/>
      <c r="Q29" s="44"/>
      <c r="R29" s="44"/>
      <c r="S29" s="79" t="str">
        <f>IF(A29="","",(IF(COUNTA(B29:F29)=5,1,0)+IF(COUNTIF('Görev ve İş Yükü'!$A$6:$A$305,A29)&gt;0,1,0)+IF(COUNTIF(Yetkinlikler!$A$6:$A$305,A29)&gt;0,1,0)+IF(COUNTIF('İş Gereklilikleri'!$A$6:$A$105,A29)&gt;0,1,0)+IF(COUNTIF('KPI ve Çıktılar'!$A$6:$A$205,A29)&gt;0,1,0)+IF(COUNTIF('Risk ve Koşullar'!$A$6:$A$205,A29)&gt;0,1,0)+IF(COUNTIF('İş Değerleme &amp; Kademe'!$A$6:$A$105,A29)&gt;0,1,0)+IF(COUNTIF('Yetenek &amp; Kariyer'!$A$6:$A$105,A29)&gt;0,1,0))/8)</f>
        <v/>
      </c>
      <c r="T29" s="44"/>
      <c r="U29" s="44"/>
    </row>
    <row r="30" spans="1:21" ht="36" customHeight="1" x14ac:dyDescent="0.25">
      <c r="A30" s="44"/>
      <c r="B30" s="44"/>
      <c r="C30" s="44"/>
      <c r="D30" s="44"/>
      <c r="E30" s="44"/>
      <c r="F30" s="44"/>
      <c r="G30" s="44"/>
      <c r="H30" s="44"/>
      <c r="I30" s="78"/>
      <c r="J30" s="112"/>
      <c r="K30" s="44"/>
      <c r="L30" s="44"/>
      <c r="M30" s="44"/>
      <c r="N30" s="44"/>
      <c r="O30" s="113"/>
      <c r="P30" s="113"/>
      <c r="Q30" s="44"/>
      <c r="R30" s="44"/>
      <c r="S30" s="79" t="str">
        <f>IF(A30="","",(IF(COUNTA(B30:F30)=5,1,0)+IF(COUNTIF('Görev ve İş Yükü'!$A$6:$A$305,A30)&gt;0,1,0)+IF(COUNTIF(Yetkinlikler!$A$6:$A$305,A30)&gt;0,1,0)+IF(COUNTIF('İş Gereklilikleri'!$A$6:$A$105,A30)&gt;0,1,0)+IF(COUNTIF('KPI ve Çıktılar'!$A$6:$A$205,A30)&gt;0,1,0)+IF(COUNTIF('Risk ve Koşullar'!$A$6:$A$205,A30)&gt;0,1,0)+IF(COUNTIF('İş Değerleme &amp; Kademe'!$A$6:$A$105,A30)&gt;0,1,0)+IF(COUNTIF('Yetenek &amp; Kariyer'!$A$6:$A$105,A30)&gt;0,1,0))/8)</f>
        <v/>
      </c>
      <c r="T30" s="44"/>
      <c r="U30" s="44"/>
    </row>
    <row r="31" spans="1:21" ht="36" customHeight="1" x14ac:dyDescent="0.25">
      <c r="A31" s="44"/>
      <c r="B31" s="44"/>
      <c r="C31" s="44"/>
      <c r="D31" s="44"/>
      <c r="E31" s="44"/>
      <c r="F31" s="44"/>
      <c r="G31" s="44"/>
      <c r="H31" s="44"/>
      <c r="I31" s="78"/>
      <c r="J31" s="112"/>
      <c r="K31" s="44"/>
      <c r="L31" s="44"/>
      <c r="M31" s="44"/>
      <c r="N31" s="44"/>
      <c r="O31" s="113"/>
      <c r="P31" s="113"/>
      <c r="Q31" s="44"/>
      <c r="R31" s="44"/>
      <c r="S31" s="79" t="str">
        <f>IF(A31="","",(IF(COUNTA(B31:F31)=5,1,0)+IF(COUNTIF('Görev ve İş Yükü'!$A$6:$A$305,A31)&gt;0,1,0)+IF(COUNTIF(Yetkinlikler!$A$6:$A$305,A31)&gt;0,1,0)+IF(COUNTIF('İş Gereklilikleri'!$A$6:$A$105,A31)&gt;0,1,0)+IF(COUNTIF('KPI ve Çıktılar'!$A$6:$A$205,A31)&gt;0,1,0)+IF(COUNTIF('Risk ve Koşullar'!$A$6:$A$205,A31)&gt;0,1,0)+IF(COUNTIF('İş Değerleme &amp; Kademe'!$A$6:$A$105,A31)&gt;0,1,0)+IF(COUNTIF('Yetenek &amp; Kariyer'!$A$6:$A$105,A31)&gt;0,1,0))/8)</f>
        <v/>
      </c>
      <c r="T31" s="44"/>
      <c r="U31" s="44"/>
    </row>
    <row r="32" spans="1:21" ht="36" customHeight="1" x14ac:dyDescent="0.25">
      <c r="A32" s="44"/>
      <c r="B32" s="44"/>
      <c r="C32" s="44"/>
      <c r="D32" s="44"/>
      <c r="E32" s="44"/>
      <c r="F32" s="44"/>
      <c r="G32" s="44"/>
      <c r="H32" s="44"/>
      <c r="I32" s="78"/>
      <c r="J32" s="112"/>
      <c r="K32" s="44"/>
      <c r="L32" s="44"/>
      <c r="M32" s="44"/>
      <c r="N32" s="44"/>
      <c r="O32" s="113"/>
      <c r="P32" s="113"/>
      <c r="Q32" s="44"/>
      <c r="R32" s="44"/>
      <c r="S32" s="79" t="str">
        <f>IF(A32="","",(IF(COUNTA(B32:F32)=5,1,0)+IF(COUNTIF('Görev ve İş Yükü'!$A$6:$A$305,A32)&gt;0,1,0)+IF(COUNTIF(Yetkinlikler!$A$6:$A$305,A32)&gt;0,1,0)+IF(COUNTIF('İş Gereklilikleri'!$A$6:$A$105,A32)&gt;0,1,0)+IF(COUNTIF('KPI ve Çıktılar'!$A$6:$A$205,A32)&gt;0,1,0)+IF(COUNTIF('Risk ve Koşullar'!$A$6:$A$205,A32)&gt;0,1,0)+IF(COUNTIF('İş Değerleme &amp; Kademe'!$A$6:$A$105,A32)&gt;0,1,0)+IF(COUNTIF('Yetenek &amp; Kariyer'!$A$6:$A$105,A32)&gt;0,1,0))/8)</f>
        <v/>
      </c>
      <c r="T32" s="44"/>
      <c r="U32" s="44"/>
    </row>
    <row r="33" spans="1:21" ht="36" customHeight="1" x14ac:dyDescent="0.25">
      <c r="A33" s="44"/>
      <c r="B33" s="44"/>
      <c r="C33" s="44"/>
      <c r="D33" s="44"/>
      <c r="E33" s="44"/>
      <c r="F33" s="44"/>
      <c r="G33" s="44"/>
      <c r="H33" s="44"/>
      <c r="I33" s="78"/>
      <c r="J33" s="112"/>
      <c r="K33" s="44"/>
      <c r="L33" s="44"/>
      <c r="M33" s="44"/>
      <c r="N33" s="44"/>
      <c r="O33" s="113"/>
      <c r="P33" s="113"/>
      <c r="Q33" s="44"/>
      <c r="R33" s="44"/>
      <c r="S33" s="79" t="str">
        <f>IF(A33="","",(IF(COUNTA(B33:F33)=5,1,0)+IF(COUNTIF('Görev ve İş Yükü'!$A$6:$A$305,A33)&gt;0,1,0)+IF(COUNTIF(Yetkinlikler!$A$6:$A$305,A33)&gt;0,1,0)+IF(COUNTIF('İş Gereklilikleri'!$A$6:$A$105,A33)&gt;0,1,0)+IF(COUNTIF('KPI ve Çıktılar'!$A$6:$A$205,A33)&gt;0,1,0)+IF(COUNTIF('Risk ve Koşullar'!$A$6:$A$205,A33)&gt;0,1,0)+IF(COUNTIF('İş Değerleme &amp; Kademe'!$A$6:$A$105,A33)&gt;0,1,0)+IF(COUNTIF('Yetenek &amp; Kariyer'!$A$6:$A$105,A33)&gt;0,1,0))/8)</f>
        <v/>
      </c>
      <c r="T33" s="44"/>
      <c r="U33" s="44"/>
    </row>
    <row r="34" spans="1:21" ht="36" customHeight="1" x14ac:dyDescent="0.25">
      <c r="A34" s="44"/>
      <c r="B34" s="44"/>
      <c r="C34" s="44"/>
      <c r="D34" s="44"/>
      <c r="E34" s="44"/>
      <c r="F34" s="44"/>
      <c r="G34" s="44"/>
      <c r="H34" s="44"/>
      <c r="I34" s="78"/>
      <c r="J34" s="112"/>
      <c r="K34" s="44"/>
      <c r="L34" s="44"/>
      <c r="M34" s="44"/>
      <c r="N34" s="44"/>
      <c r="O34" s="113"/>
      <c r="P34" s="113"/>
      <c r="Q34" s="44"/>
      <c r="R34" s="44"/>
      <c r="S34" s="79" t="str">
        <f>IF(A34="","",(IF(COUNTA(B34:F34)=5,1,0)+IF(COUNTIF('Görev ve İş Yükü'!$A$6:$A$305,A34)&gt;0,1,0)+IF(COUNTIF(Yetkinlikler!$A$6:$A$305,A34)&gt;0,1,0)+IF(COUNTIF('İş Gereklilikleri'!$A$6:$A$105,A34)&gt;0,1,0)+IF(COUNTIF('KPI ve Çıktılar'!$A$6:$A$205,A34)&gt;0,1,0)+IF(COUNTIF('Risk ve Koşullar'!$A$6:$A$205,A34)&gt;0,1,0)+IF(COUNTIF('İş Değerleme &amp; Kademe'!$A$6:$A$105,A34)&gt;0,1,0)+IF(COUNTIF('Yetenek &amp; Kariyer'!$A$6:$A$105,A34)&gt;0,1,0))/8)</f>
        <v/>
      </c>
      <c r="T34" s="44"/>
      <c r="U34" s="44"/>
    </row>
    <row r="35" spans="1:21" ht="36" customHeight="1" x14ac:dyDescent="0.25">
      <c r="A35" s="44"/>
      <c r="B35" s="44"/>
      <c r="C35" s="44"/>
      <c r="D35" s="44"/>
      <c r="E35" s="44"/>
      <c r="F35" s="44"/>
      <c r="G35" s="44"/>
      <c r="H35" s="44"/>
      <c r="I35" s="78"/>
      <c r="J35" s="112"/>
      <c r="K35" s="44"/>
      <c r="L35" s="44"/>
      <c r="M35" s="44"/>
      <c r="N35" s="44"/>
      <c r="O35" s="113"/>
      <c r="P35" s="113"/>
      <c r="Q35" s="44"/>
      <c r="R35" s="44"/>
      <c r="S35" s="79" t="str">
        <f>IF(A35="","",(IF(COUNTA(B35:F35)=5,1,0)+IF(COUNTIF('Görev ve İş Yükü'!$A$6:$A$305,A35)&gt;0,1,0)+IF(COUNTIF(Yetkinlikler!$A$6:$A$305,A35)&gt;0,1,0)+IF(COUNTIF('İş Gereklilikleri'!$A$6:$A$105,A35)&gt;0,1,0)+IF(COUNTIF('KPI ve Çıktılar'!$A$6:$A$205,A35)&gt;0,1,0)+IF(COUNTIF('Risk ve Koşullar'!$A$6:$A$205,A35)&gt;0,1,0)+IF(COUNTIF('İş Değerleme &amp; Kademe'!$A$6:$A$105,A35)&gt;0,1,0)+IF(COUNTIF('Yetenek &amp; Kariyer'!$A$6:$A$105,A35)&gt;0,1,0))/8)</f>
        <v/>
      </c>
      <c r="T35" s="44"/>
      <c r="U35" s="44"/>
    </row>
    <row r="36" spans="1:21" ht="36" customHeight="1" x14ac:dyDescent="0.25">
      <c r="A36" s="44"/>
      <c r="B36" s="44"/>
      <c r="C36" s="44"/>
      <c r="D36" s="44"/>
      <c r="E36" s="44"/>
      <c r="F36" s="44"/>
      <c r="G36" s="44"/>
      <c r="H36" s="44"/>
      <c r="I36" s="78"/>
      <c r="J36" s="112"/>
      <c r="K36" s="44"/>
      <c r="L36" s="44"/>
      <c r="M36" s="44"/>
      <c r="N36" s="44"/>
      <c r="O36" s="113"/>
      <c r="P36" s="113"/>
      <c r="Q36" s="44"/>
      <c r="R36" s="44"/>
      <c r="S36" s="79" t="str">
        <f>IF(A36="","",(IF(COUNTA(B36:F36)=5,1,0)+IF(COUNTIF('Görev ve İş Yükü'!$A$6:$A$305,A36)&gt;0,1,0)+IF(COUNTIF(Yetkinlikler!$A$6:$A$305,A36)&gt;0,1,0)+IF(COUNTIF('İş Gereklilikleri'!$A$6:$A$105,A36)&gt;0,1,0)+IF(COUNTIF('KPI ve Çıktılar'!$A$6:$A$205,A36)&gt;0,1,0)+IF(COUNTIF('Risk ve Koşullar'!$A$6:$A$205,A36)&gt;0,1,0)+IF(COUNTIF('İş Değerleme &amp; Kademe'!$A$6:$A$105,A36)&gt;0,1,0)+IF(COUNTIF('Yetenek &amp; Kariyer'!$A$6:$A$105,A36)&gt;0,1,0))/8)</f>
        <v/>
      </c>
      <c r="T36" s="44"/>
      <c r="U36" s="44"/>
    </row>
    <row r="37" spans="1:21" ht="36" customHeight="1" x14ac:dyDescent="0.25">
      <c r="A37" s="44"/>
      <c r="B37" s="44"/>
      <c r="C37" s="44"/>
      <c r="D37" s="44"/>
      <c r="E37" s="44"/>
      <c r="F37" s="44"/>
      <c r="G37" s="44"/>
      <c r="H37" s="44"/>
      <c r="I37" s="78"/>
      <c r="J37" s="112"/>
      <c r="K37" s="44"/>
      <c r="L37" s="44"/>
      <c r="M37" s="44"/>
      <c r="N37" s="44"/>
      <c r="O37" s="113"/>
      <c r="P37" s="113"/>
      <c r="Q37" s="44"/>
      <c r="R37" s="44"/>
      <c r="S37" s="79" t="str">
        <f>IF(A37="","",(IF(COUNTA(B37:F37)=5,1,0)+IF(COUNTIF('Görev ve İş Yükü'!$A$6:$A$305,A37)&gt;0,1,0)+IF(COUNTIF(Yetkinlikler!$A$6:$A$305,A37)&gt;0,1,0)+IF(COUNTIF('İş Gereklilikleri'!$A$6:$A$105,A37)&gt;0,1,0)+IF(COUNTIF('KPI ve Çıktılar'!$A$6:$A$205,A37)&gt;0,1,0)+IF(COUNTIF('Risk ve Koşullar'!$A$6:$A$205,A37)&gt;0,1,0)+IF(COUNTIF('İş Değerleme &amp; Kademe'!$A$6:$A$105,A37)&gt;0,1,0)+IF(COUNTIF('Yetenek &amp; Kariyer'!$A$6:$A$105,A37)&gt;0,1,0))/8)</f>
        <v/>
      </c>
      <c r="T37" s="44"/>
      <c r="U37" s="44"/>
    </row>
    <row r="38" spans="1:21" ht="36" customHeight="1" x14ac:dyDescent="0.25">
      <c r="A38" s="44"/>
      <c r="B38" s="44"/>
      <c r="C38" s="44"/>
      <c r="D38" s="44"/>
      <c r="E38" s="44"/>
      <c r="F38" s="44"/>
      <c r="G38" s="44"/>
      <c r="H38" s="44"/>
      <c r="I38" s="78"/>
      <c r="J38" s="112"/>
      <c r="K38" s="44"/>
      <c r="L38" s="44"/>
      <c r="M38" s="44"/>
      <c r="N38" s="44"/>
      <c r="O38" s="113"/>
      <c r="P38" s="113"/>
      <c r="Q38" s="44"/>
      <c r="R38" s="44"/>
      <c r="S38" s="79" t="str">
        <f>IF(A38="","",(IF(COUNTA(B38:F38)=5,1,0)+IF(COUNTIF('Görev ve İş Yükü'!$A$6:$A$305,A38)&gt;0,1,0)+IF(COUNTIF(Yetkinlikler!$A$6:$A$305,A38)&gt;0,1,0)+IF(COUNTIF('İş Gereklilikleri'!$A$6:$A$105,A38)&gt;0,1,0)+IF(COUNTIF('KPI ve Çıktılar'!$A$6:$A$205,A38)&gt;0,1,0)+IF(COUNTIF('Risk ve Koşullar'!$A$6:$A$205,A38)&gt;0,1,0)+IF(COUNTIF('İş Değerleme &amp; Kademe'!$A$6:$A$105,A38)&gt;0,1,0)+IF(COUNTIF('Yetenek &amp; Kariyer'!$A$6:$A$105,A38)&gt;0,1,0))/8)</f>
        <v/>
      </c>
      <c r="T38" s="44"/>
      <c r="U38" s="44"/>
    </row>
    <row r="39" spans="1:21" ht="36" customHeight="1" x14ac:dyDescent="0.25">
      <c r="A39" s="44"/>
      <c r="B39" s="44"/>
      <c r="C39" s="44"/>
      <c r="D39" s="44"/>
      <c r="E39" s="44"/>
      <c r="F39" s="44"/>
      <c r="G39" s="44"/>
      <c r="H39" s="44"/>
      <c r="I39" s="78"/>
      <c r="J39" s="112"/>
      <c r="K39" s="44"/>
      <c r="L39" s="44"/>
      <c r="M39" s="44"/>
      <c r="N39" s="44"/>
      <c r="O39" s="113"/>
      <c r="P39" s="113"/>
      <c r="Q39" s="44"/>
      <c r="R39" s="44"/>
      <c r="S39" s="79" t="str">
        <f>IF(A39="","",(IF(COUNTA(B39:F39)=5,1,0)+IF(COUNTIF('Görev ve İş Yükü'!$A$6:$A$305,A39)&gt;0,1,0)+IF(COUNTIF(Yetkinlikler!$A$6:$A$305,A39)&gt;0,1,0)+IF(COUNTIF('İş Gereklilikleri'!$A$6:$A$105,A39)&gt;0,1,0)+IF(COUNTIF('KPI ve Çıktılar'!$A$6:$A$205,A39)&gt;0,1,0)+IF(COUNTIF('Risk ve Koşullar'!$A$6:$A$205,A39)&gt;0,1,0)+IF(COUNTIF('İş Değerleme &amp; Kademe'!$A$6:$A$105,A39)&gt;0,1,0)+IF(COUNTIF('Yetenek &amp; Kariyer'!$A$6:$A$105,A39)&gt;0,1,0))/8)</f>
        <v/>
      </c>
      <c r="T39" s="44"/>
      <c r="U39" s="44"/>
    </row>
    <row r="40" spans="1:21" ht="36" customHeight="1" x14ac:dyDescent="0.25">
      <c r="A40" s="44"/>
      <c r="B40" s="44"/>
      <c r="C40" s="44"/>
      <c r="D40" s="44"/>
      <c r="E40" s="44"/>
      <c r="F40" s="44"/>
      <c r="G40" s="44"/>
      <c r="H40" s="44"/>
      <c r="I40" s="78"/>
      <c r="J40" s="112"/>
      <c r="K40" s="44"/>
      <c r="L40" s="44"/>
      <c r="M40" s="44"/>
      <c r="N40" s="44"/>
      <c r="O40" s="113"/>
      <c r="P40" s="113"/>
      <c r="Q40" s="44"/>
      <c r="R40" s="44"/>
      <c r="S40" s="79" t="str">
        <f>IF(A40="","",(IF(COUNTA(B40:F40)=5,1,0)+IF(COUNTIF('Görev ve İş Yükü'!$A$6:$A$305,A40)&gt;0,1,0)+IF(COUNTIF(Yetkinlikler!$A$6:$A$305,A40)&gt;0,1,0)+IF(COUNTIF('İş Gereklilikleri'!$A$6:$A$105,A40)&gt;0,1,0)+IF(COUNTIF('KPI ve Çıktılar'!$A$6:$A$205,A40)&gt;0,1,0)+IF(COUNTIF('Risk ve Koşullar'!$A$6:$A$205,A40)&gt;0,1,0)+IF(COUNTIF('İş Değerleme &amp; Kademe'!$A$6:$A$105,A40)&gt;0,1,0)+IF(COUNTIF('Yetenek &amp; Kariyer'!$A$6:$A$105,A40)&gt;0,1,0))/8)</f>
        <v/>
      </c>
      <c r="T40" s="44"/>
      <c r="U40" s="44"/>
    </row>
    <row r="41" spans="1:21" ht="36" customHeight="1" x14ac:dyDescent="0.25">
      <c r="A41" s="44"/>
      <c r="B41" s="44"/>
      <c r="C41" s="44"/>
      <c r="D41" s="44"/>
      <c r="E41" s="44"/>
      <c r="F41" s="44"/>
      <c r="G41" s="44"/>
      <c r="H41" s="44"/>
      <c r="I41" s="78"/>
      <c r="J41" s="112"/>
      <c r="K41" s="44"/>
      <c r="L41" s="44"/>
      <c r="M41" s="44"/>
      <c r="N41" s="44"/>
      <c r="O41" s="113"/>
      <c r="P41" s="113"/>
      <c r="Q41" s="44"/>
      <c r="R41" s="44"/>
      <c r="S41" s="79" t="str">
        <f>IF(A41="","",(IF(COUNTA(B41:F41)=5,1,0)+IF(COUNTIF('Görev ve İş Yükü'!$A$6:$A$305,A41)&gt;0,1,0)+IF(COUNTIF(Yetkinlikler!$A$6:$A$305,A41)&gt;0,1,0)+IF(COUNTIF('İş Gereklilikleri'!$A$6:$A$105,A41)&gt;0,1,0)+IF(COUNTIF('KPI ve Çıktılar'!$A$6:$A$205,A41)&gt;0,1,0)+IF(COUNTIF('Risk ve Koşullar'!$A$6:$A$205,A41)&gt;0,1,0)+IF(COUNTIF('İş Değerleme &amp; Kademe'!$A$6:$A$105,A41)&gt;0,1,0)+IF(COUNTIF('Yetenek &amp; Kariyer'!$A$6:$A$105,A41)&gt;0,1,0))/8)</f>
        <v/>
      </c>
      <c r="T41" s="44"/>
      <c r="U41" s="44"/>
    </row>
    <row r="42" spans="1:21" ht="36" customHeight="1" x14ac:dyDescent="0.25">
      <c r="A42" s="44"/>
      <c r="B42" s="44"/>
      <c r="C42" s="44"/>
      <c r="D42" s="44"/>
      <c r="E42" s="44"/>
      <c r="F42" s="44"/>
      <c r="G42" s="44"/>
      <c r="H42" s="44"/>
      <c r="I42" s="78"/>
      <c r="J42" s="112"/>
      <c r="K42" s="44"/>
      <c r="L42" s="44"/>
      <c r="M42" s="44"/>
      <c r="N42" s="44"/>
      <c r="O42" s="113"/>
      <c r="P42" s="113"/>
      <c r="Q42" s="44"/>
      <c r="R42" s="44"/>
      <c r="S42" s="79" t="str">
        <f>IF(A42="","",(IF(COUNTA(B42:F42)=5,1,0)+IF(COUNTIF('Görev ve İş Yükü'!$A$6:$A$305,A42)&gt;0,1,0)+IF(COUNTIF(Yetkinlikler!$A$6:$A$305,A42)&gt;0,1,0)+IF(COUNTIF('İş Gereklilikleri'!$A$6:$A$105,A42)&gt;0,1,0)+IF(COUNTIF('KPI ve Çıktılar'!$A$6:$A$205,A42)&gt;0,1,0)+IF(COUNTIF('Risk ve Koşullar'!$A$6:$A$205,A42)&gt;0,1,0)+IF(COUNTIF('İş Değerleme &amp; Kademe'!$A$6:$A$105,A42)&gt;0,1,0)+IF(COUNTIF('Yetenek &amp; Kariyer'!$A$6:$A$105,A42)&gt;0,1,0))/8)</f>
        <v/>
      </c>
      <c r="T42" s="44"/>
      <c r="U42" s="44"/>
    </row>
    <row r="43" spans="1:21" ht="36" customHeight="1" x14ac:dyDescent="0.25">
      <c r="A43" s="44"/>
      <c r="B43" s="44"/>
      <c r="C43" s="44"/>
      <c r="D43" s="44"/>
      <c r="E43" s="44"/>
      <c r="F43" s="44"/>
      <c r="G43" s="44"/>
      <c r="H43" s="44"/>
      <c r="I43" s="78"/>
      <c r="J43" s="112"/>
      <c r="K43" s="44"/>
      <c r="L43" s="44"/>
      <c r="M43" s="44"/>
      <c r="N43" s="44"/>
      <c r="O43" s="113"/>
      <c r="P43" s="113"/>
      <c r="Q43" s="44"/>
      <c r="R43" s="44"/>
      <c r="S43" s="79" t="str">
        <f>IF(A43="","",(IF(COUNTA(B43:F43)=5,1,0)+IF(COUNTIF('Görev ve İş Yükü'!$A$6:$A$305,A43)&gt;0,1,0)+IF(COUNTIF(Yetkinlikler!$A$6:$A$305,A43)&gt;0,1,0)+IF(COUNTIF('İş Gereklilikleri'!$A$6:$A$105,A43)&gt;0,1,0)+IF(COUNTIF('KPI ve Çıktılar'!$A$6:$A$205,A43)&gt;0,1,0)+IF(COUNTIF('Risk ve Koşullar'!$A$6:$A$205,A43)&gt;0,1,0)+IF(COUNTIF('İş Değerleme &amp; Kademe'!$A$6:$A$105,A43)&gt;0,1,0)+IF(COUNTIF('Yetenek &amp; Kariyer'!$A$6:$A$105,A43)&gt;0,1,0))/8)</f>
        <v/>
      </c>
      <c r="T43" s="44"/>
      <c r="U43" s="44"/>
    </row>
    <row r="44" spans="1:21" ht="36" customHeight="1" x14ac:dyDescent="0.25">
      <c r="A44" s="44"/>
      <c r="B44" s="44"/>
      <c r="C44" s="44"/>
      <c r="D44" s="44"/>
      <c r="E44" s="44"/>
      <c r="F44" s="44"/>
      <c r="G44" s="44"/>
      <c r="H44" s="44"/>
      <c r="I44" s="78"/>
      <c r="J44" s="112"/>
      <c r="K44" s="44"/>
      <c r="L44" s="44"/>
      <c r="M44" s="44"/>
      <c r="N44" s="44"/>
      <c r="O44" s="113"/>
      <c r="P44" s="113"/>
      <c r="Q44" s="44"/>
      <c r="R44" s="44"/>
      <c r="S44" s="79" t="str">
        <f>IF(A44="","",(IF(COUNTA(B44:F44)=5,1,0)+IF(COUNTIF('Görev ve İş Yükü'!$A$6:$A$305,A44)&gt;0,1,0)+IF(COUNTIF(Yetkinlikler!$A$6:$A$305,A44)&gt;0,1,0)+IF(COUNTIF('İş Gereklilikleri'!$A$6:$A$105,A44)&gt;0,1,0)+IF(COUNTIF('KPI ve Çıktılar'!$A$6:$A$205,A44)&gt;0,1,0)+IF(COUNTIF('Risk ve Koşullar'!$A$6:$A$205,A44)&gt;0,1,0)+IF(COUNTIF('İş Değerleme &amp; Kademe'!$A$6:$A$105,A44)&gt;0,1,0)+IF(COUNTIF('Yetenek &amp; Kariyer'!$A$6:$A$105,A44)&gt;0,1,0))/8)</f>
        <v/>
      </c>
      <c r="T44" s="44"/>
      <c r="U44" s="44"/>
    </row>
    <row r="45" spans="1:21" ht="36" customHeight="1" x14ac:dyDescent="0.25">
      <c r="A45" s="44"/>
      <c r="B45" s="44"/>
      <c r="C45" s="44"/>
      <c r="D45" s="44"/>
      <c r="E45" s="44"/>
      <c r="F45" s="44"/>
      <c r="G45" s="44"/>
      <c r="H45" s="44"/>
      <c r="I45" s="78"/>
      <c r="J45" s="112"/>
      <c r="K45" s="44"/>
      <c r="L45" s="44"/>
      <c r="M45" s="44"/>
      <c r="N45" s="44"/>
      <c r="O45" s="113"/>
      <c r="P45" s="113"/>
      <c r="Q45" s="44"/>
      <c r="R45" s="44"/>
      <c r="S45" s="79" t="str">
        <f>IF(A45="","",(IF(COUNTA(B45:F45)=5,1,0)+IF(COUNTIF('Görev ve İş Yükü'!$A$6:$A$305,A45)&gt;0,1,0)+IF(COUNTIF(Yetkinlikler!$A$6:$A$305,A45)&gt;0,1,0)+IF(COUNTIF('İş Gereklilikleri'!$A$6:$A$105,A45)&gt;0,1,0)+IF(COUNTIF('KPI ve Çıktılar'!$A$6:$A$205,A45)&gt;0,1,0)+IF(COUNTIF('Risk ve Koşullar'!$A$6:$A$205,A45)&gt;0,1,0)+IF(COUNTIF('İş Değerleme &amp; Kademe'!$A$6:$A$105,A45)&gt;0,1,0)+IF(COUNTIF('Yetenek &amp; Kariyer'!$A$6:$A$105,A45)&gt;0,1,0))/8)</f>
        <v/>
      </c>
      <c r="T45" s="44"/>
      <c r="U45" s="44"/>
    </row>
    <row r="46" spans="1:21" ht="36" customHeight="1" x14ac:dyDescent="0.25">
      <c r="A46" s="44"/>
      <c r="B46" s="44"/>
      <c r="C46" s="44"/>
      <c r="D46" s="44"/>
      <c r="E46" s="44"/>
      <c r="F46" s="44"/>
      <c r="G46" s="44"/>
      <c r="H46" s="44"/>
      <c r="I46" s="78"/>
      <c r="J46" s="112"/>
      <c r="K46" s="44"/>
      <c r="L46" s="44"/>
      <c r="M46" s="44"/>
      <c r="N46" s="44"/>
      <c r="O46" s="113"/>
      <c r="P46" s="113"/>
      <c r="Q46" s="44"/>
      <c r="R46" s="44"/>
      <c r="S46" s="79" t="str">
        <f>IF(A46="","",(IF(COUNTA(B46:F46)=5,1,0)+IF(COUNTIF('Görev ve İş Yükü'!$A$6:$A$305,A46)&gt;0,1,0)+IF(COUNTIF(Yetkinlikler!$A$6:$A$305,A46)&gt;0,1,0)+IF(COUNTIF('İş Gereklilikleri'!$A$6:$A$105,A46)&gt;0,1,0)+IF(COUNTIF('KPI ve Çıktılar'!$A$6:$A$205,A46)&gt;0,1,0)+IF(COUNTIF('Risk ve Koşullar'!$A$6:$A$205,A46)&gt;0,1,0)+IF(COUNTIF('İş Değerleme &amp; Kademe'!$A$6:$A$105,A46)&gt;0,1,0)+IF(COUNTIF('Yetenek &amp; Kariyer'!$A$6:$A$105,A46)&gt;0,1,0))/8)</f>
        <v/>
      </c>
      <c r="T46" s="44"/>
      <c r="U46" s="44"/>
    </row>
    <row r="47" spans="1:21" ht="36" customHeight="1" x14ac:dyDescent="0.25">
      <c r="A47" s="44"/>
      <c r="B47" s="44"/>
      <c r="C47" s="44"/>
      <c r="D47" s="44"/>
      <c r="E47" s="44"/>
      <c r="F47" s="44"/>
      <c r="G47" s="44"/>
      <c r="H47" s="44"/>
      <c r="I47" s="78"/>
      <c r="J47" s="112"/>
      <c r="K47" s="44"/>
      <c r="L47" s="44"/>
      <c r="M47" s="44"/>
      <c r="N47" s="44"/>
      <c r="O47" s="113"/>
      <c r="P47" s="113"/>
      <c r="Q47" s="44"/>
      <c r="R47" s="44"/>
      <c r="S47" s="79" t="str">
        <f>IF(A47="","",(IF(COUNTA(B47:F47)=5,1,0)+IF(COUNTIF('Görev ve İş Yükü'!$A$6:$A$305,A47)&gt;0,1,0)+IF(COUNTIF(Yetkinlikler!$A$6:$A$305,A47)&gt;0,1,0)+IF(COUNTIF('İş Gereklilikleri'!$A$6:$A$105,A47)&gt;0,1,0)+IF(COUNTIF('KPI ve Çıktılar'!$A$6:$A$205,A47)&gt;0,1,0)+IF(COUNTIF('Risk ve Koşullar'!$A$6:$A$205,A47)&gt;0,1,0)+IF(COUNTIF('İş Değerleme &amp; Kademe'!$A$6:$A$105,A47)&gt;0,1,0)+IF(COUNTIF('Yetenek &amp; Kariyer'!$A$6:$A$105,A47)&gt;0,1,0))/8)</f>
        <v/>
      </c>
      <c r="T47" s="44"/>
      <c r="U47" s="44"/>
    </row>
    <row r="48" spans="1:21" ht="36" customHeight="1" x14ac:dyDescent="0.25">
      <c r="A48" s="44"/>
      <c r="B48" s="44"/>
      <c r="C48" s="44"/>
      <c r="D48" s="44"/>
      <c r="E48" s="44"/>
      <c r="F48" s="44"/>
      <c r="G48" s="44"/>
      <c r="H48" s="44"/>
      <c r="I48" s="78"/>
      <c r="J48" s="112"/>
      <c r="K48" s="44"/>
      <c r="L48" s="44"/>
      <c r="M48" s="44"/>
      <c r="N48" s="44"/>
      <c r="O48" s="113"/>
      <c r="P48" s="113"/>
      <c r="Q48" s="44"/>
      <c r="R48" s="44"/>
      <c r="S48" s="79" t="str">
        <f>IF(A48="","",(IF(COUNTA(B48:F48)=5,1,0)+IF(COUNTIF('Görev ve İş Yükü'!$A$6:$A$305,A48)&gt;0,1,0)+IF(COUNTIF(Yetkinlikler!$A$6:$A$305,A48)&gt;0,1,0)+IF(COUNTIF('İş Gereklilikleri'!$A$6:$A$105,A48)&gt;0,1,0)+IF(COUNTIF('KPI ve Çıktılar'!$A$6:$A$205,A48)&gt;0,1,0)+IF(COUNTIF('Risk ve Koşullar'!$A$6:$A$205,A48)&gt;0,1,0)+IF(COUNTIF('İş Değerleme &amp; Kademe'!$A$6:$A$105,A48)&gt;0,1,0)+IF(COUNTIF('Yetenek &amp; Kariyer'!$A$6:$A$105,A48)&gt;0,1,0))/8)</f>
        <v/>
      </c>
      <c r="T48" s="44"/>
      <c r="U48" s="44"/>
    </row>
    <row r="49" spans="1:21" ht="36" customHeight="1" x14ac:dyDescent="0.25">
      <c r="A49" s="44"/>
      <c r="B49" s="44"/>
      <c r="C49" s="44"/>
      <c r="D49" s="44"/>
      <c r="E49" s="44"/>
      <c r="F49" s="44"/>
      <c r="G49" s="44"/>
      <c r="H49" s="44"/>
      <c r="I49" s="78"/>
      <c r="J49" s="112"/>
      <c r="K49" s="44"/>
      <c r="L49" s="44"/>
      <c r="M49" s="44"/>
      <c r="N49" s="44"/>
      <c r="O49" s="113"/>
      <c r="P49" s="113"/>
      <c r="Q49" s="44"/>
      <c r="R49" s="44"/>
      <c r="S49" s="79" t="str">
        <f>IF(A49="","",(IF(COUNTA(B49:F49)=5,1,0)+IF(COUNTIF('Görev ve İş Yükü'!$A$6:$A$305,A49)&gt;0,1,0)+IF(COUNTIF(Yetkinlikler!$A$6:$A$305,A49)&gt;0,1,0)+IF(COUNTIF('İş Gereklilikleri'!$A$6:$A$105,A49)&gt;0,1,0)+IF(COUNTIF('KPI ve Çıktılar'!$A$6:$A$205,A49)&gt;0,1,0)+IF(COUNTIF('Risk ve Koşullar'!$A$6:$A$205,A49)&gt;0,1,0)+IF(COUNTIF('İş Değerleme &amp; Kademe'!$A$6:$A$105,A49)&gt;0,1,0)+IF(COUNTIF('Yetenek &amp; Kariyer'!$A$6:$A$105,A49)&gt;0,1,0))/8)</f>
        <v/>
      </c>
      <c r="T49" s="44"/>
      <c r="U49" s="44"/>
    </row>
    <row r="50" spans="1:21" ht="36" customHeight="1" x14ac:dyDescent="0.25">
      <c r="A50" s="44"/>
      <c r="B50" s="44"/>
      <c r="C50" s="44"/>
      <c r="D50" s="44"/>
      <c r="E50" s="44"/>
      <c r="F50" s="44"/>
      <c r="G50" s="44"/>
      <c r="H50" s="44"/>
      <c r="I50" s="78"/>
      <c r="J50" s="112"/>
      <c r="K50" s="44"/>
      <c r="L50" s="44"/>
      <c r="M50" s="44"/>
      <c r="N50" s="44"/>
      <c r="O50" s="113"/>
      <c r="P50" s="113"/>
      <c r="Q50" s="44"/>
      <c r="R50" s="44"/>
      <c r="S50" s="79" t="str">
        <f>IF(A50="","",(IF(COUNTA(B50:F50)=5,1,0)+IF(COUNTIF('Görev ve İş Yükü'!$A$6:$A$305,A50)&gt;0,1,0)+IF(COUNTIF(Yetkinlikler!$A$6:$A$305,A50)&gt;0,1,0)+IF(COUNTIF('İş Gereklilikleri'!$A$6:$A$105,A50)&gt;0,1,0)+IF(COUNTIF('KPI ve Çıktılar'!$A$6:$A$205,A50)&gt;0,1,0)+IF(COUNTIF('Risk ve Koşullar'!$A$6:$A$205,A50)&gt;0,1,0)+IF(COUNTIF('İş Değerleme &amp; Kademe'!$A$6:$A$105,A50)&gt;0,1,0)+IF(COUNTIF('Yetenek &amp; Kariyer'!$A$6:$A$105,A50)&gt;0,1,0))/8)</f>
        <v/>
      </c>
      <c r="T50" s="44"/>
      <c r="U50" s="44"/>
    </row>
    <row r="51" spans="1:21" ht="36" customHeight="1" x14ac:dyDescent="0.25">
      <c r="A51" s="44"/>
      <c r="B51" s="44"/>
      <c r="C51" s="44"/>
      <c r="D51" s="44"/>
      <c r="E51" s="44"/>
      <c r="F51" s="44"/>
      <c r="G51" s="44"/>
      <c r="H51" s="44"/>
      <c r="I51" s="78"/>
      <c r="J51" s="112"/>
      <c r="K51" s="44"/>
      <c r="L51" s="44"/>
      <c r="M51" s="44"/>
      <c r="N51" s="44"/>
      <c r="O51" s="113"/>
      <c r="P51" s="113"/>
      <c r="Q51" s="44"/>
      <c r="R51" s="44"/>
      <c r="S51" s="79" t="str">
        <f>IF(A51="","",(IF(COUNTA(B51:F51)=5,1,0)+IF(COUNTIF('Görev ve İş Yükü'!$A$6:$A$305,A51)&gt;0,1,0)+IF(COUNTIF(Yetkinlikler!$A$6:$A$305,A51)&gt;0,1,0)+IF(COUNTIF('İş Gereklilikleri'!$A$6:$A$105,A51)&gt;0,1,0)+IF(COUNTIF('KPI ve Çıktılar'!$A$6:$A$205,A51)&gt;0,1,0)+IF(COUNTIF('Risk ve Koşullar'!$A$6:$A$205,A51)&gt;0,1,0)+IF(COUNTIF('İş Değerleme &amp; Kademe'!$A$6:$A$105,A51)&gt;0,1,0)+IF(COUNTIF('Yetenek &amp; Kariyer'!$A$6:$A$105,A51)&gt;0,1,0))/8)</f>
        <v/>
      </c>
      <c r="T51" s="44"/>
      <c r="U51" s="44"/>
    </row>
    <row r="52" spans="1:21" ht="36" customHeight="1" x14ac:dyDescent="0.25">
      <c r="A52" s="44"/>
      <c r="B52" s="44"/>
      <c r="C52" s="44"/>
      <c r="D52" s="44"/>
      <c r="E52" s="44"/>
      <c r="F52" s="44"/>
      <c r="G52" s="44"/>
      <c r="H52" s="44"/>
      <c r="I52" s="78"/>
      <c r="J52" s="112"/>
      <c r="K52" s="44"/>
      <c r="L52" s="44"/>
      <c r="M52" s="44"/>
      <c r="N52" s="44"/>
      <c r="O52" s="113"/>
      <c r="P52" s="113"/>
      <c r="Q52" s="44"/>
      <c r="R52" s="44"/>
      <c r="S52" s="79" t="str">
        <f>IF(A52="","",(IF(COUNTA(B52:F52)=5,1,0)+IF(COUNTIF('Görev ve İş Yükü'!$A$6:$A$305,A52)&gt;0,1,0)+IF(COUNTIF(Yetkinlikler!$A$6:$A$305,A52)&gt;0,1,0)+IF(COUNTIF('İş Gereklilikleri'!$A$6:$A$105,A52)&gt;0,1,0)+IF(COUNTIF('KPI ve Çıktılar'!$A$6:$A$205,A52)&gt;0,1,0)+IF(COUNTIF('Risk ve Koşullar'!$A$6:$A$205,A52)&gt;0,1,0)+IF(COUNTIF('İş Değerleme &amp; Kademe'!$A$6:$A$105,A52)&gt;0,1,0)+IF(COUNTIF('Yetenek &amp; Kariyer'!$A$6:$A$105,A52)&gt;0,1,0))/8)</f>
        <v/>
      </c>
      <c r="T52" s="44"/>
      <c r="U52" s="44"/>
    </row>
    <row r="53" spans="1:21" ht="36" customHeight="1" x14ac:dyDescent="0.25">
      <c r="A53" s="44"/>
      <c r="B53" s="44"/>
      <c r="C53" s="44"/>
      <c r="D53" s="44"/>
      <c r="E53" s="44"/>
      <c r="F53" s="44"/>
      <c r="G53" s="44"/>
      <c r="H53" s="44"/>
      <c r="I53" s="78"/>
      <c r="J53" s="112"/>
      <c r="K53" s="44"/>
      <c r="L53" s="44"/>
      <c r="M53" s="44"/>
      <c r="N53" s="44"/>
      <c r="O53" s="113"/>
      <c r="P53" s="113"/>
      <c r="Q53" s="44"/>
      <c r="R53" s="44"/>
      <c r="S53" s="79" t="str">
        <f>IF(A53="","",(IF(COUNTA(B53:F53)=5,1,0)+IF(COUNTIF('Görev ve İş Yükü'!$A$6:$A$305,A53)&gt;0,1,0)+IF(COUNTIF(Yetkinlikler!$A$6:$A$305,A53)&gt;0,1,0)+IF(COUNTIF('İş Gereklilikleri'!$A$6:$A$105,A53)&gt;0,1,0)+IF(COUNTIF('KPI ve Çıktılar'!$A$6:$A$205,A53)&gt;0,1,0)+IF(COUNTIF('Risk ve Koşullar'!$A$6:$A$205,A53)&gt;0,1,0)+IF(COUNTIF('İş Değerleme &amp; Kademe'!$A$6:$A$105,A53)&gt;0,1,0)+IF(COUNTIF('Yetenek &amp; Kariyer'!$A$6:$A$105,A53)&gt;0,1,0))/8)</f>
        <v/>
      </c>
      <c r="T53" s="44"/>
      <c r="U53" s="44"/>
    </row>
    <row r="54" spans="1:21" ht="36" customHeight="1" x14ac:dyDescent="0.25">
      <c r="A54" s="44"/>
      <c r="B54" s="44"/>
      <c r="C54" s="44"/>
      <c r="D54" s="44"/>
      <c r="E54" s="44"/>
      <c r="F54" s="44"/>
      <c r="G54" s="44"/>
      <c r="H54" s="44"/>
      <c r="I54" s="78"/>
      <c r="J54" s="112"/>
      <c r="K54" s="44"/>
      <c r="L54" s="44"/>
      <c r="M54" s="44"/>
      <c r="N54" s="44"/>
      <c r="O54" s="113"/>
      <c r="P54" s="113"/>
      <c r="Q54" s="44"/>
      <c r="R54" s="44"/>
      <c r="S54" s="79" t="str">
        <f>IF(A54="","",(IF(COUNTA(B54:F54)=5,1,0)+IF(COUNTIF('Görev ve İş Yükü'!$A$6:$A$305,A54)&gt;0,1,0)+IF(COUNTIF(Yetkinlikler!$A$6:$A$305,A54)&gt;0,1,0)+IF(COUNTIF('İş Gereklilikleri'!$A$6:$A$105,A54)&gt;0,1,0)+IF(COUNTIF('KPI ve Çıktılar'!$A$6:$A$205,A54)&gt;0,1,0)+IF(COUNTIF('Risk ve Koşullar'!$A$6:$A$205,A54)&gt;0,1,0)+IF(COUNTIF('İş Değerleme &amp; Kademe'!$A$6:$A$105,A54)&gt;0,1,0)+IF(COUNTIF('Yetenek &amp; Kariyer'!$A$6:$A$105,A54)&gt;0,1,0))/8)</f>
        <v/>
      </c>
      <c r="T54" s="44"/>
      <c r="U54" s="44"/>
    </row>
    <row r="55" spans="1:21" ht="36" customHeight="1" x14ac:dyDescent="0.25">
      <c r="A55" s="44"/>
      <c r="B55" s="44"/>
      <c r="C55" s="44"/>
      <c r="D55" s="44"/>
      <c r="E55" s="44"/>
      <c r="F55" s="44"/>
      <c r="G55" s="44"/>
      <c r="H55" s="44"/>
      <c r="I55" s="78"/>
      <c r="J55" s="112"/>
      <c r="K55" s="44"/>
      <c r="L55" s="44"/>
      <c r="M55" s="44"/>
      <c r="N55" s="44"/>
      <c r="O55" s="113"/>
      <c r="P55" s="113"/>
      <c r="Q55" s="44"/>
      <c r="R55" s="44"/>
      <c r="S55" s="79" t="str">
        <f>IF(A55="","",(IF(COUNTA(B55:F55)=5,1,0)+IF(COUNTIF('Görev ve İş Yükü'!$A$6:$A$305,A55)&gt;0,1,0)+IF(COUNTIF(Yetkinlikler!$A$6:$A$305,A55)&gt;0,1,0)+IF(COUNTIF('İş Gereklilikleri'!$A$6:$A$105,A55)&gt;0,1,0)+IF(COUNTIF('KPI ve Çıktılar'!$A$6:$A$205,A55)&gt;0,1,0)+IF(COUNTIF('Risk ve Koşullar'!$A$6:$A$205,A55)&gt;0,1,0)+IF(COUNTIF('İş Değerleme &amp; Kademe'!$A$6:$A$105,A55)&gt;0,1,0)+IF(COUNTIF('Yetenek &amp; Kariyer'!$A$6:$A$105,A55)&gt;0,1,0))/8)</f>
        <v/>
      </c>
      <c r="T55" s="44"/>
      <c r="U55" s="44"/>
    </row>
    <row r="56" spans="1:21" ht="36" customHeight="1" x14ac:dyDescent="0.25">
      <c r="A56" s="44"/>
      <c r="B56" s="44"/>
      <c r="C56" s="44"/>
      <c r="D56" s="44"/>
      <c r="E56" s="44"/>
      <c r="F56" s="44"/>
      <c r="G56" s="44"/>
      <c r="H56" s="44"/>
      <c r="I56" s="78"/>
      <c r="J56" s="112"/>
      <c r="K56" s="44"/>
      <c r="L56" s="44"/>
      <c r="M56" s="44"/>
      <c r="N56" s="44"/>
      <c r="O56" s="113"/>
      <c r="P56" s="113"/>
      <c r="Q56" s="44"/>
      <c r="R56" s="44"/>
      <c r="S56" s="79" t="str">
        <f>IF(A56="","",(IF(COUNTA(B56:F56)=5,1,0)+IF(COUNTIF('Görev ve İş Yükü'!$A$6:$A$305,A56)&gt;0,1,0)+IF(COUNTIF(Yetkinlikler!$A$6:$A$305,A56)&gt;0,1,0)+IF(COUNTIF('İş Gereklilikleri'!$A$6:$A$105,A56)&gt;0,1,0)+IF(COUNTIF('KPI ve Çıktılar'!$A$6:$A$205,A56)&gt;0,1,0)+IF(COUNTIF('Risk ve Koşullar'!$A$6:$A$205,A56)&gt;0,1,0)+IF(COUNTIF('İş Değerleme &amp; Kademe'!$A$6:$A$105,A56)&gt;0,1,0)+IF(COUNTIF('Yetenek &amp; Kariyer'!$A$6:$A$105,A56)&gt;0,1,0))/8)</f>
        <v/>
      </c>
      <c r="T56" s="44"/>
      <c r="U56" s="44"/>
    </row>
    <row r="57" spans="1:21" ht="36" customHeight="1" x14ac:dyDescent="0.25">
      <c r="A57" s="44"/>
      <c r="B57" s="44"/>
      <c r="C57" s="44"/>
      <c r="D57" s="44"/>
      <c r="E57" s="44"/>
      <c r="F57" s="44"/>
      <c r="G57" s="44"/>
      <c r="H57" s="44"/>
      <c r="I57" s="78"/>
      <c r="J57" s="112"/>
      <c r="K57" s="44"/>
      <c r="L57" s="44"/>
      <c r="M57" s="44"/>
      <c r="N57" s="44"/>
      <c r="O57" s="113"/>
      <c r="P57" s="113"/>
      <c r="Q57" s="44"/>
      <c r="R57" s="44"/>
      <c r="S57" s="79" t="str">
        <f>IF(A57="","",(IF(COUNTA(B57:F57)=5,1,0)+IF(COUNTIF('Görev ve İş Yükü'!$A$6:$A$305,A57)&gt;0,1,0)+IF(COUNTIF(Yetkinlikler!$A$6:$A$305,A57)&gt;0,1,0)+IF(COUNTIF('İş Gereklilikleri'!$A$6:$A$105,A57)&gt;0,1,0)+IF(COUNTIF('KPI ve Çıktılar'!$A$6:$A$205,A57)&gt;0,1,0)+IF(COUNTIF('Risk ve Koşullar'!$A$6:$A$205,A57)&gt;0,1,0)+IF(COUNTIF('İş Değerleme &amp; Kademe'!$A$6:$A$105,A57)&gt;0,1,0)+IF(COUNTIF('Yetenek &amp; Kariyer'!$A$6:$A$105,A57)&gt;0,1,0))/8)</f>
        <v/>
      </c>
      <c r="T57" s="44"/>
      <c r="U57" s="44"/>
    </row>
    <row r="58" spans="1:21" ht="36" customHeight="1" x14ac:dyDescent="0.25">
      <c r="A58" s="44"/>
      <c r="B58" s="44"/>
      <c r="C58" s="44"/>
      <c r="D58" s="44"/>
      <c r="E58" s="44"/>
      <c r="F58" s="44"/>
      <c r="G58" s="44"/>
      <c r="H58" s="44"/>
      <c r="I58" s="78"/>
      <c r="J58" s="112"/>
      <c r="K58" s="44"/>
      <c r="L58" s="44"/>
      <c r="M58" s="44"/>
      <c r="N58" s="44"/>
      <c r="O58" s="113"/>
      <c r="P58" s="113"/>
      <c r="Q58" s="44"/>
      <c r="R58" s="44"/>
      <c r="S58" s="79" t="str">
        <f>IF(A58="","",(IF(COUNTA(B58:F58)=5,1,0)+IF(COUNTIF('Görev ve İş Yükü'!$A$6:$A$305,A58)&gt;0,1,0)+IF(COUNTIF(Yetkinlikler!$A$6:$A$305,A58)&gt;0,1,0)+IF(COUNTIF('İş Gereklilikleri'!$A$6:$A$105,A58)&gt;0,1,0)+IF(COUNTIF('KPI ve Çıktılar'!$A$6:$A$205,A58)&gt;0,1,0)+IF(COUNTIF('Risk ve Koşullar'!$A$6:$A$205,A58)&gt;0,1,0)+IF(COUNTIF('İş Değerleme &amp; Kademe'!$A$6:$A$105,A58)&gt;0,1,0)+IF(COUNTIF('Yetenek &amp; Kariyer'!$A$6:$A$105,A58)&gt;0,1,0))/8)</f>
        <v/>
      </c>
      <c r="T58" s="44"/>
      <c r="U58" s="44"/>
    </row>
    <row r="59" spans="1:21" ht="36" customHeight="1" x14ac:dyDescent="0.25">
      <c r="A59" s="44"/>
      <c r="B59" s="44"/>
      <c r="C59" s="44"/>
      <c r="D59" s="44"/>
      <c r="E59" s="44"/>
      <c r="F59" s="44"/>
      <c r="G59" s="44"/>
      <c r="H59" s="44"/>
      <c r="I59" s="78"/>
      <c r="J59" s="112"/>
      <c r="K59" s="44"/>
      <c r="L59" s="44"/>
      <c r="M59" s="44"/>
      <c r="N59" s="44"/>
      <c r="O59" s="113"/>
      <c r="P59" s="113"/>
      <c r="Q59" s="44"/>
      <c r="R59" s="44"/>
      <c r="S59" s="79" t="str">
        <f>IF(A59="","",(IF(COUNTA(B59:F59)=5,1,0)+IF(COUNTIF('Görev ve İş Yükü'!$A$6:$A$305,A59)&gt;0,1,0)+IF(COUNTIF(Yetkinlikler!$A$6:$A$305,A59)&gt;0,1,0)+IF(COUNTIF('İş Gereklilikleri'!$A$6:$A$105,A59)&gt;0,1,0)+IF(COUNTIF('KPI ve Çıktılar'!$A$6:$A$205,A59)&gt;0,1,0)+IF(COUNTIF('Risk ve Koşullar'!$A$6:$A$205,A59)&gt;0,1,0)+IF(COUNTIF('İş Değerleme &amp; Kademe'!$A$6:$A$105,A59)&gt;0,1,0)+IF(COUNTIF('Yetenek &amp; Kariyer'!$A$6:$A$105,A59)&gt;0,1,0))/8)</f>
        <v/>
      </c>
      <c r="T59" s="44"/>
      <c r="U59" s="44"/>
    </row>
    <row r="60" spans="1:21" ht="36" customHeight="1" x14ac:dyDescent="0.25">
      <c r="A60" s="44"/>
      <c r="B60" s="44"/>
      <c r="C60" s="44"/>
      <c r="D60" s="44"/>
      <c r="E60" s="44"/>
      <c r="F60" s="44"/>
      <c r="G60" s="44"/>
      <c r="H60" s="44"/>
      <c r="I60" s="78"/>
      <c r="J60" s="112"/>
      <c r="K60" s="44"/>
      <c r="L60" s="44"/>
      <c r="M60" s="44"/>
      <c r="N60" s="44"/>
      <c r="O60" s="113"/>
      <c r="P60" s="113"/>
      <c r="Q60" s="44"/>
      <c r="R60" s="44"/>
      <c r="S60" s="79" t="str">
        <f>IF(A60="","",(IF(COUNTA(B60:F60)=5,1,0)+IF(COUNTIF('Görev ve İş Yükü'!$A$6:$A$305,A60)&gt;0,1,0)+IF(COUNTIF(Yetkinlikler!$A$6:$A$305,A60)&gt;0,1,0)+IF(COUNTIF('İş Gereklilikleri'!$A$6:$A$105,A60)&gt;0,1,0)+IF(COUNTIF('KPI ve Çıktılar'!$A$6:$A$205,A60)&gt;0,1,0)+IF(COUNTIF('Risk ve Koşullar'!$A$6:$A$205,A60)&gt;0,1,0)+IF(COUNTIF('İş Değerleme &amp; Kademe'!$A$6:$A$105,A60)&gt;0,1,0)+IF(COUNTIF('Yetenek &amp; Kariyer'!$A$6:$A$105,A60)&gt;0,1,0))/8)</f>
        <v/>
      </c>
      <c r="T60" s="44"/>
      <c r="U60" s="44"/>
    </row>
    <row r="61" spans="1:21" ht="36" customHeight="1" x14ac:dyDescent="0.25">
      <c r="A61" s="44"/>
      <c r="B61" s="44"/>
      <c r="C61" s="44"/>
      <c r="D61" s="44"/>
      <c r="E61" s="44"/>
      <c r="F61" s="44"/>
      <c r="G61" s="44"/>
      <c r="H61" s="44"/>
      <c r="I61" s="78"/>
      <c r="J61" s="112"/>
      <c r="K61" s="44"/>
      <c r="L61" s="44"/>
      <c r="M61" s="44"/>
      <c r="N61" s="44"/>
      <c r="O61" s="113"/>
      <c r="P61" s="113"/>
      <c r="Q61" s="44"/>
      <c r="R61" s="44"/>
      <c r="S61" s="79" t="str">
        <f>IF(A61="","",(IF(COUNTA(B61:F61)=5,1,0)+IF(COUNTIF('Görev ve İş Yükü'!$A$6:$A$305,A61)&gt;0,1,0)+IF(COUNTIF(Yetkinlikler!$A$6:$A$305,A61)&gt;0,1,0)+IF(COUNTIF('İş Gereklilikleri'!$A$6:$A$105,A61)&gt;0,1,0)+IF(COUNTIF('KPI ve Çıktılar'!$A$6:$A$205,A61)&gt;0,1,0)+IF(COUNTIF('Risk ve Koşullar'!$A$6:$A$205,A61)&gt;0,1,0)+IF(COUNTIF('İş Değerleme &amp; Kademe'!$A$6:$A$105,A61)&gt;0,1,0)+IF(COUNTIF('Yetenek &amp; Kariyer'!$A$6:$A$105,A61)&gt;0,1,0))/8)</f>
        <v/>
      </c>
      <c r="T61" s="44"/>
      <c r="U61" s="44"/>
    </row>
    <row r="62" spans="1:21" ht="36" customHeight="1" x14ac:dyDescent="0.25">
      <c r="A62" s="44"/>
      <c r="B62" s="44"/>
      <c r="C62" s="44"/>
      <c r="D62" s="44"/>
      <c r="E62" s="44"/>
      <c r="F62" s="44"/>
      <c r="G62" s="44"/>
      <c r="H62" s="44"/>
      <c r="I62" s="78"/>
      <c r="J62" s="112"/>
      <c r="K62" s="44"/>
      <c r="L62" s="44"/>
      <c r="M62" s="44"/>
      <c r="N62" s="44"/>
      <c r="O62" s="113"/>
      <c r="P62" s="113"/>
      <c r="Q62" s="44"/>
      <c r="R62" s="44"/>
      <c r="S62" s="79" t="str">
        <f>IF(A62="","",(IF(COUNTA(B62:F62)=5,1,0)+IF(COUNTIF('Görev ve İş Yükü'!$A$6:$A$305,A62)&gt;0,1,0)+IF(COUNTIF(Yetkinlikler!$A$6:$A$305,A62)&gt;0,1,0)+IF(COUNTIF('İş Gereklilikleri'!$A$6:$A$105,A62)&gt;0,1,0)+IF(COUNTIF('KPI ve Çıktılar'!$A$6:$A$205,A62)&gt;0,1,0)+IF(COUNTIF('Risk ve Koşullar'!$A$6:$A$205,A62)&gt;0,1,0)+IF(COUNTIF('İş Değerleme &amp; Kademe'!$A$6:$A$105,A62)&gt;0,1,0)+IF(COUNTIF('Yetenek &amp; Kariyer'!$A$6:$A$105,A62)&gt;0,1,0))/8)</f>
        <v/>
      </c>
      <c r="T62" s="44"/>
      <c r="U62" s="44"/>
    </row>
    <row r="63" spans="1:21" ht="36" customHeight="1" x14ac:dyDescent="0.25">
      <c r="A63" s="44"/>
      <c r="B63" s="44"/>
      <c r="C63" s="44"/>
      <c r="D63" s="44"/>
      <c r="E63" s="44"/>
      <c r="F63" s="44"/>
      <c r="G63" s="44"/>
      <c r="H63" s="44"/>
      <c r="I63" s="78"/>
      <c r="J63" s="112"/>
      <c r="K63" s="44"/>
      <c r="L63" s="44"/>
      <c r="M63" s="44"/>
      <c r="N63" s="44"/>
      <c r="O63" s="113"/>
      <c r="P63" s="113"/>
      <c r="Q63" s="44"/>
      <c r="R63" s="44"/>
      <c r="S63" s="79" t="str">
        <f>IF(A63="","",(IF(COUNTA(B63:F63)=5,1,0)+IF(COUNTIF('Görev ve İş Yükü'!$A$6:$A$305,A63)&gt;0,1,0)+IF(COUNTIF(Yetkinlikler!$A$6:$A$305,A63)&gt;0,1,0)+IF(COUNTIF('İş Gereklilikleri'!$A$6:$A$105,A63)&gt;0,1,0)+IF(COUNTIF('KPI ve Çıktılar'!$A$6:$A$205,A63)&gt;0,1,0)+IF(COUNTIF('Risk ve Koşullar'!$A$6:$A$205,A63)&gt;0,1,0)+IF(COUNTIF('İş Değerleme &amp; Kademe'!$A$6:$A$105,A63)&gt;0,1,0)+IF(COUNTIF('Yetenek &amp; Kariyer'!$A$6:$A$105,A63)&gt;0,1,0))/8)</f>
        <v/>
      </c>
      <c r="T63" s="44"/>
      <c r="U63" s="44"/>
    </row>
    <row r="64" spans="1:21" ht="36" customHeight="1" x14ac:dyDescent="0.25">
      <c r="A64" s="44"/>
      <c r="B64" s="44"/>
      <c r="C64" s="44"/>
      <c r="D64" s="44"/>
      <c r="E64" s="44"/>
      <c r="F64" s="44"/>
      <c r="G64" s="44"/>
      <c r="H64" s="44"/>
      <c r="I64" s="78"/>
      <c r="J64" s="112"/>
      <c r="K64" s="44"/>
      <c r="L64" s="44"/>
      <c r="M64" s="44"/>
      <c r="N64" s="44"/>
      <c r="O64" s="113"/>
      <c r="P64" s="113"/>
      <c r="Q64" s="44"/>
      <c r="R64" s="44"/>
      <c r="S64" s="79" t="str">
        <f>IF(A64="","",(IF(COUNTA(B64:F64)=5,1,0)+IF(COUNTIF('Görev ve İş Yükü'!$A$6:$A$305,A64)&gt;0,1,0)+IF(COUNTIF(Yetkinlikler!$A$6:$A$305,A64)&gt;0,1,0)+IF(COUNTIF('İş Gereklilikleri'!$A$6:$A$105,A64)&gt;0,1,0)+IF(COUNTIF('KPI ve Çıktılar'!$A$6:$A$205,A64)&gt;0,1,0)+IF(COUNTIF('Risk ve Koşullar'!$A$6:$A$205,A64)&gt;0,1,0)+IF(COUNTIF('İş Değerleme &amp; Kademe'!$A$6:$A$105,A64)&gt;0,1,0)+IF(COUNTIF('Yetenek &amp; Kariyer'!$A$6:$A$105,A64)&gt;0,1,0))/8)</f>
        <v/>
      </c>
      <c r="T64" s="44"/>
      <c r="U64" s="44"/>
    </row>
    <row r="65" spans="1:21" ht="36" customHeight="1" x14ac:dyDescent="0.25">
      <c r="A65" s="44"/>
      <c r="B65" s="44"/>
      <c r="C65" s="44"/>
      <c r="D65" s="44"/>
      <c r="E65" s="44"/>
      <c r="F65" s="44"/>
      <c r="G65" s="44"/>
      <c r="H65" s="44"/>
      <c r="I65" s="78"/>
      <c r="J65" s="112"/>
      <c r="K65" s="44"/>
      <c r="L65" s="44"/>
      <c r="M65" s="44"/>
      <c r="N65" s="44"/>
      <c r="O65" s="113"/>
      <c r="P65" s="113"/>
      <c r="Q65" s="44"/>
      <c r="R65" s="44"/>
      <c r="S65" s="79" t="str">
        <f>IF(A65="","",(IF(COUNTA(B65:F65)=5,1,0)+IF(COUNTIF('Görev ve İş Yükü'!$A$6:$A$305,A65)&gt;0,1,0)+IF(COUNTIF(Yetkinlikler!$A$6:$A$305,A65)&gt;0,1,0)+IF(COUNTIF('İş Gereklilikleri'!$A$6:$A$105,A65)&gt;0,1,0)+IF(COUNTIF('KPI ve Çıktılar'!$A$6:$A$205,A65)&gt;0,1,0)+IF(COUNTIF('Risk ve Koşullar'!$A$6:$A$205,A65)&gt;0,1,0)+IF(COUNTIF('İş Değerleme &amp; Kademe'!$A$6:$A$105,A65)&gt;0,1,0)+IF(COUNTIF('Yetenek &amp; Kariyer'!$A$6:$A$105,A65)&gt;0,1,0))/8)</f>
        <v/>
      </c>
      <c r="T65" s="44"/>
      <c r="U65" s="44"/>
    </row>
    <row r="66" spans="1:21" ht="36" customHeight="1" x14ac:dyDescent="0.25">
      <c r="A66" s="44"/>
      <c r="B66" s="44"/>
      <c r="C66" s="44"/>
      <c r="D66" s="44"/>
      <c r="E66" s="44"/>
      <c r="F66" s="44"/>
      <c r="G66" s="44"/>
      <c r="H66" s="44"/>
      <c r="I66" s="78"/>
      <c r="J66" s="112"/>
      <c r="K66" s="44"/>
      <c r="L66" s="44"/>
      <c r="M66" s="44"/>
      <c r="N66" s="44"/>
      <c r="O66" s="113"/>
      <c r="P66" s="113"/>
      <c r="Q66" s="44"/>
      <c r="R66" s="44"/>
      <c r="S66" s="79" t="str">
        <f>IF(A66="","",(IF(COUNTA(B66:F66)=5,1,0)+IF(COUNTIF('Görev ve İş Yükü'!$A$6:$A$305,A66)&gt;0,1,0)+IF(COUNTIF(Yetkinlikler!$A$6:$A$305,A66)&gt;0,1,0)+IF(COUNTIF('İş Gereklilikleri'!$A$6:$A$105,A66)&gt;0,1,0)+IF(COUNTIF('KPI ve Çıktılar'!$A$6:$A$205,A66)&gt;0,1,0)+IF(COUNTIF('Risk ve Koşullar'!$A$6:$A$205,A66)&gt;0,1,0)+IF(COUNTIF('İş Değerleme &amp; Kademe'!$A$6:$A$105,A66)&gt;0,1,0)+IF(COUNTIF('Yetenek &amp; Kariyer'!$A$6:$A$105,A66)&gt;0,1,0))/8)</f>
        <v/>
      </c>
      <c r="T66" s="44"/>
      <c r="U66" s="44"/>
    </row>
    <row r="67" spans="1:21" ht="36" customHeight="1" x14ac:dyDescent="0.25">
      <c r="A67" s="44"/>
      <c r="B67" s="44"/>
      <c r="C67" s="44"/>
      <c r="D67" s="44"/>
      <c r="E67" s="44"/>
      <c r="F67" s="44"/>
      <c r="G67" s="44"/>
      <c r="H67" s="44"/>
      <c r="I67" s="78"/>
      <c r="J67" s="112"/>
      <c r="K67" s="44"/>
      <c r="L67" s="44"/>
      <c r="M67" s="44"/>
      <c r="N67" s="44"/>
      <c r="O67" s="113"/>
      <c r="P67" s="113"/>
      <c r="Q67" s="44"/>
      <c r="R67" s="44"/>
      <c r="S67" s="79" t="str">
        <f>IF(A67="","",(IF(COUNTA(B67:F67)=5,1,0)+IF(COUNTIF('Görev ve İş Yükü'!$A$6:$A$305,A67)&gt;0,1,0)+IF(COUNTIF(Yetkinlikler!$A$6:$A$305,A67)&gt;0,1,0)+IF(COUNTIF('İş Gereklilikleri'!$A$6:$A$105,A67)&gt;0,1,0)+IF(COUNTIF('KPI ve Çıktılar'!$A$6:$A$205,A67)&gt;0,1,0)+IF(COUNTIF('Risk ve Koşullar'!$A$6:$A$205,A67)&gt;0,1,0)+IF(COUNTIF('İş Değerleme &amp; Kademe'!$A$6:$A$105,A67)&gt;0,1,0)+IF(COUNTIF('Yetenek &amp; Kariyer'!$A$6:$A$105,A67)&gt;0,1,0))/8)</f>
        <v/>
      </c>
      <c r="T67" s="44"/>
      <c r="U67" s="44"/>
    </row>
    <row r="68" spans="1:21" ht="36" customHeight="1" x14ac:dyDescent="0.25">
      <c r="A68" s="44"/>
      <c r="B68" s="44"/>
      <c r="C68" s="44"/>
      <c r="D68" s="44"/>
      <c r="E68" s="44"/>
      <c r="F68" s="44"/>
      <c r="G68" s="44"/>
      <c r="H68" s="44"/>
      <c r="I68" s="78"/>
      <c r="J68" s="112"/>
      <c r="K68" s="44"/>
      <c r="L68" s="44"/>
      <c r="M68" s="44"/>
      <c r="N68" s="44"/>
      <c r="O68" s="113"/>
      <c r="P68" s="113"/>
      <c r="Q68" s="44"/>
      <c r="R68" s="44"/>
      <c r="S68" s="79" t="str">
        <f>IF(A68="","",(IF(COUNTA(B68:F68)=5,1,0)+IF(COUNTIF('Görev ve İş Yükü'!$A$6:$A$305,A68)&gt;0,1,0)+IF(COUNTIF(Yetkinlikler!$A$6:$A$305,A68)&gt;0,1,0)+IF(COUNTIF('İş Gereklilikleri'!$A$6:$A$105,A68)&gt;0,1,0)+IF(COUNTIF('KPI ve Çıktılar'!$A$6:$A$205,A68)&gt;0,1,0)+IF(COUNTIF('Risk ve Koşullar'!$A$6:$A$205,A68)&gt;0,1,0)+IF(COUNTIF('İş Değerleme &amp; Kademe'!$A$6:$A$105,A68)&gt;0,1,0)+IF(COUNTIF('Yetenek &amp; Kariyer'!$A$6:$A$105,A68)&gt;0,1,0))/8)</f>
        <v/>
      </c>
      <c r="T68" s="44"/>
      <c r="U68" s="44"/>
    </row>
    <row r="69" spans="1:21" ht="36" customHeight="1" x14ac:dyDescent="0.25">
      <c r="A69" s="44"/>
      <c r="B69" s="44"/>
      <c r="C69" s="44"/>
      <c r="D69" s="44"/>
      <c r="E69" s="44"/>
      <c r="F69" s="44"/>
      <c r="G69" s="44"/>
      <c r="H69" s="44"/>
      <c r="I69" s="78"/>
      <c r="J69" s="112"/>
      <c r="K69" s="44"/>
      <c r="L69" s="44"/>
      <c r="M69" s="44"/>
      <c r="N69" s="44"/>
      <c r="O69" s="113"/>
      <c r="P69" s="113"/>
      <c r="Q69" s="44"/>
      <c r="R69" s="44"/>
      <c r="S69" s="79" t="str">
        <f>IF(A69="","",(IF(COUNTA(B69:F69)=5,1,0)+IF(COUNTIF('Görev ve İş Yükü'!$A$6:$A$305,A69)&gt;0,1,0)+IF(COUNTIF(Yetkinlikler!$A$6:$A$305,A69)&gt;0,1,0)+IF(COUNTIF('İş Gereklilikleri'!$A$6:$A$105,A69)&gt;0,1,0)+IF(COUNTIF('KPI ve Çıktılar'!$A$6:$A$205,A69)&gt;0,1,0)+IF(COUNTIF('Risk ve Koşullar'!$A$6:$A$205,A69)&gt;0,1,0)+IF(COUNTIF('İş Değerleme &amp; Kademe'!$A$6:$A$105,A69)&gt;0,1,0)+IF(COUNTIF('Yetenek &amp; Kariyer'!$A$6:$A$105,A69)&gt;0,1,0))/8)</f>
        <v/>
      </c>
      <c r="T69" s="44"/>
      <c r="U69" s="44"/>
    </row>
    <row r="70" spans="1:21" ht="36" customHeight="1" x14ac:dyDescent="0.25">
      <c r="A70" s="44"/>
      <c r="B70" s="44"/>
      <c r="C70" s="44"/>
      <c r="D70" s="44"/>
      <c r="E70" s="44"/>
      <c r="F70" s="44"/>
      <c r="G70" s="44"/>
      <c r="H70" s="44"/>
      <c r="I70" s="78"/>
      <c r="J70" s="112"/>
      <c r="K70" s="44"/>
      <c r="L70" s="44"/>
      <c r="M70" s="44"/>
      <c r="N70" s="44"/>
      <c r="O70" s="113"/>
      <c r="P70" s="113"/>
      <c r="Q70" s="44"/>
      <c r="R70" s="44"/>
      <c r="S70" s="79" t="str">
        <f>IF(A70="","",(IF(COUNTA(B70:F70)=5,1,0)+IF(COUNTIF('Görev ve İş Yükü'!$A$6:$A$305,A70)&gt;0,1,0)+IF(COUNTIF(Yetkinlikler!$A$6:$A$305,A70)&gt;0,1,0)+IF(COUNTIF('İş Gereklilikleri'!$A$6:$A$105,A70)&gt;0,1,0)+IF(COUNTIF('KPI ve Çıktılar'!$A$6:$A$205,A70)&gt;0,1,0)+IF(COUNTIF('Risk ve Koşullar'!$A$6:$A$205,A70)&gt;0,1,0)+IF(COUNTIF('İş Değerleme &amp; Kademe'!$A$6:$A$105,A70)&gt;0,1,0)+IF(COUNTIF('Yetenek &amp; Kariyer'!$A$6:$A$105,A70)&gt;0,1,0))/8)</f>
        <v/>
      </c>
      <c r="T70" s="44"/>
      <c r="U70" s="44"/>
    </row>
    <row r="71" spans="1:21" ht="36" customHeight="1" x14ac:dyDescent="0.25">
      <c r="A71" s="44"/>
      <c r="B71" s="44"/>
      <c r="C71" s="44"/>
      <c r="D71" s="44"/>
      <c r="E71" s="44"/>
      <c r="F71" s="44"/>
      <c r="G71" s="44"/>
      <c r="H71" s="44"/>
      <c r="I71" s="78"/>
      <c r="J71" s="112"/>
      <c r="K71" s="44"/>
      <c r="L71" s="44"/>
      <c r="M71" s="44"/>
      <c r="N71" s="44"/>
      <c r="O71" s="113"/>
      <c r="P71" s="113"/>
      <c r="Q71" s="44"/>
      <c r="R71" s="44"/>
      <c r="S71" s="79" t="str">
        <f>IF(A71="","",(IF(COUNTA(B71:F71)=5,1,0)+IF(COUNTIF('Görev ve İş Yükü'!$A$6:$A$305,A71)&gt;0,1,0)+IF(COUNTIF(Yetkinlikler!$A$6:$A$305,A71)&gt;0,1,0)+IF(COUNTIF('İş Gereklilikleri'!$A$6:$A$105,A71)&gt;0,1,0)+IF(COUNTIF('KPI ve Çıktılar'!$A$6:$A$205,A71)&gt;0,1,0)+IF(COUNTIF('Risk ve Koşullar'!$A$6:$A$205,A71)&gt;0,1,0)+IF(COUNTIF('İş Değerleme &amp; Kademe'!$A$6:$A$105,A71)&gt;0,1,0)+IF(COUNTIF('Yetenek &amp; Kariyer'!$A$6:$A$105,A71)&gt;0,1,0))/8)</f>
        <v/>
      </c>
      <c r="T71" s="44"/>
      <c r="U71" s="44"/>
    </row>
    <row r="72" spans="1:21" ht="36" customHeight="1" x14ac:dyDescent="0.25">
      <c r="A72" s="44"/>
      <c r="B72" s="44"/>
      <c r="C72" s="44"/>
      <c r="D72" s="44"/>
      <c r="E72" s="44"/>
      <c r="F72" s="44"/>
      <c r="G72" s="44"/>
      <c r="H72" s="44"/>
      <c r="I72" s="78"/>
      <c r="J72" s="112"/>
      <c r="K72" s="44"/>
      <c r="L72" s="44"/>
      <c r="M72" s="44"/>
      <c r="N72" s="44"/>
      <c r="O72" s="113"/>
      <c r="P72" s="113"/>
      <c r="Q72" s="44"/>
      <c r="R72" s="44"/>
      <c r="S72" s="79" t="str">
        <f>IF(A72="","",(IF(COUNTA(B72:F72)=5,1,0)+IF(COUNTIF('Görev ve İş Yükü'!$A$6:$A$305,A72)&gt;0,1,0)+IF(COUNTIF(Yetkinlikler!$A$6:$A$305,A72)&gt;0,1,0)+IF(COUNTIF('İş Gereklilikleri'!$A$6:$A$105,A72)&gt;0,1,0)+IF(COUNTIF('KPI ve Çıktılar'!$A$6:$A$205,A72)&gt;0,1,0)+IF(COUNTIF('Risk ve Koşullar'!$A$6:$A$205,A72)&gt;0,1,0)+IF(COUNTIF('İş Değerleme &amp; Kademe'!$A$6:$A$105,A72)&gt;0,1,0)+IF(COUNTIF('Yetenek &amp; Kariyer'!$A$6:$A$105,A72)&gt;0,1,0))/8)</f>
        <v/>
      </c>
      <c r="T72" s="44"/>
      <c r="U72" s="44"/>
    </row>
    <row r="73" spans="1:21" ht="36" customHeight="1" x14ac:dyDescent="0.25">
      <c r="A73" s="44"/>
      <c r="B73" s="44"/>
      <c r="C73" s="44"/>
      <c r="D73" s="44"/>
      <c r="E73" s="44"/>
      <c r="F73" s="44"/>
      <c r="G73" s="44"/>
      <c r="H73" s="44"/>
      <c r="I73" s="78"/>
      <c r="J73" s="112"/>
      <c r="K73" s="44"/>
      <c r="L73" s="44"/>
      <c r="M73" s="44"/>
      <c r="N73" s="44"/>
      <c r="O73" s="113"/>
      <c r="P73" s="113"/>
      <c r="Q73" s="44"/>
      <c r="R73" s="44"/>
      <c r="S73" s="79" t="str">
        <f>IF(A73="","",(IF(COUNTA(B73:F73)=5,1,0)+IF(COUNTIF('Görev ve İş Yükü'!$A$6:$A$305,A73)&gt;0,1,0)+IF(COUNTIF(Yetkinlikler!$A$6:$A$305,A73)&gt;0,1,0)+IF(COUNTIF('İş Gereklilikleri'!$A$6:$A$105,A73)&gt;0,1,0)+IF(COUNTIF('KPI ve Çıktılar'!$A$6:$A$205,A73)&gt;0,1,0)+IF(COUNTIF('Risk ve Koşullar'!$A$6:$A$205,A73)&gt;0,1,0)+IF(COUNTIF('İş Değerleme &amp; Kademe'!$A$6:$A$105,A73)&gt;0,1,0)+IF(COUNTIF('Yetenek &amp; Kariyer'!$A$6:$A$105,A73)&gt;0,1,0))/8)</f>
        <v/>
      </c>
      <c r="T73" s="44"/>
      <c r="U73" s="44"/>
    </row>
    <row r="74" spans="1:21" ht="36" customHeight="1" x14ac:dyDescent="0.25">
      <c r="A74" s="44"/>
      <c r="B74" s="44"/>
      <c r="C74" s="44"/>
      <c r="D74" s="44"/>
      <c r="E74" s="44"/>
      <c r="F74" s="44"/>
      <c r="G74" s="44"/>
      <c r="H74" s="44"/>
      <c r="I74" s="78"/>
      <c r="J74" s="112"/>
      <c r="K74" s="44"/>
      <c r="L74" s="44"/>
      <c r="M74" s="44"/>
      <c r="N74" s="44"/>
      <c r="O74" s="113"/>
      <c r="P74" s="113"/>
      <c r="Q74" s="44"/>
      <c r="R74" s="44"/>
      <c r="S74" s="79" t="str">
        <f>IF(A74="","",(IF(COUNTA(B74:F74)=5,1,0)+IF(COUNTIF('Görev ve İş Yükü'!$A$6:$A$305,A74)&gt;0,1,0)+IF(COUNTIF(Yetkinlikler!$A$6:$A$305,A74)&gt;0,1,0)+IF(COUNTIF('İş Gereklilikleri'!$A$6:$A$105,A74)&gt;0,1,0)+IF(COUNTIF('KPI ve Çıktılar'!$A$6:$A$205,A74)&gt;0,1,0)+IF(COUNTIF('Risk ve Koşullar'!$A$6:$A$205,A74)&gt;0,1,0)+IF(COUNTIF('İş Değerleme &amp; Kademe'!$A$6:$A$105,A74)&gt;0,1,0)+IF(COUNTIF('Yetenek &amp; Kariyer'!$A$6:$A$105,A74)&gt;0,1,0))/8)</f>
        <v/>
      </c>
      <c r="T74" s="44"/>
      <c r="U74" s="44"/>
    </row>
    <row r="75" spans="1:21" ht="36" customHeight="1" x14ac:dyDescent="0.25">
      <c r="A75" s="44"/>
      <c r="B75" s="44"/>
      <c r="C75" s="44"/>
      <c r="D75" s="44"/>
      <c r="E75" s="44"/>
      <c r="F75" s="44"/>
      <c r="G75" s="44"/>
      <c r="H75" s="44"/>
      <c r="I75" s="78"/>
      <c r="J75" s="112"/>
      <c r="K75" s="44"/>
      <c r="L75" s="44"/>
      <c r="M75" s="44"/>
      <c r="N75" s="44"/>
      <c r="O75" s="113"/>
      <c r="P75" s="113"/>
      <c r="Q75" s="44"/>
      <c r="R75" s="44"/>
      <c r="S75" s="79" t="str">
        <f>IF(A75="","",(IF(COUNTA(B75:F75)=5,1,0)+IF(COUNTIF('Görev ve İş Yükü'!$A$6:$A$305,A75)&gt;0,1,0)+IF(COUNTIF(Yetkinlikler!$A$6:$A$305,A75)&gt;0,1,0)+IF(COUNTIF('İş Gereklilikleri'!$A$6:$A$105,A75)&gt;0,1,0)+IF(COUNTIF('KPI ve Çıktılar'!$A$6:$A$205,A75)&gt;0,1,0)+IF(COUNTIF('Risk ve Koşullar'!$A$6:$A$205,A75)&gt;0,1,0)+IF(COUNTIF('İş Değerleme &amp; Kademe'!$A$6:$A$105,A75)&gt;0,1,0)+IF(COUNTIF('Yetenek &amp; Kariyer'!$A$6:$A$105,A75)&gt;0,1,0))/8)</f>
        <v/>
      </c>
      <c r="T75" s="44"/>
      <c r="U75" s="44"/>
    </row>
    <row r="76" spans="1:21" ht="36" customHeight="1" x14ac:dyDescent="0.25">
      <c r="A76" s="44"/>
      <c r="B76" s="44"/>
      <c r="C76" s="44"/>
      <c r="D76" s="44"/>
      <c r="E76" s="44"/>
      <c r="F76" s="44"/>
      <c r="G76" s="44"/>
      <c r="H76" s="44"/>
      <c r="I76" s="78"/>
      <c r="J76" s="112"/>
      <c r="K76" s="44"/>
      <c r="L76" s="44"/>
      <c r="M76" s="44"/>
      <c r="N76" s="44"/>
      <c r="O76" s="113"/>
      <c r="P76" s="113"/>
      <c r="Q76" s="44"/>
      <c r="R76" s="44"/>
      <c r="S76" s="79" t="str">
        <f>IF(A76="","",(IF(COUNTA(B76:F76)=5,1,0)+IF(COUNTIF('Görev ve İş Yükü'!$A$6:$A$305,A76)&gt;0,1,0)+IF(COUNTIF(Yetkinlikler!$A$6:$A$305,A76)&gt;0,1,0)+IF(COUNTIF('İş Gereklilikleri'!$A$6:$A$105,A76)&gt;0,1,0)+IF(COUNTIF('KPI ve Çıktılar'!$A$6:$A$205,A76)&gt;0,1,0)+IF(COUNTIF('Risk ve Koşullar'!$A$6:$A$205,A76)&gt;0,1,0)+IF(COUNTIF('İş Değerleme &amp; Kademe'!$A$6:$A$105,A76)&gt;0,1,0)+IF(COUNTIF('Yetenek &amp; Kariyer'!$A$6:$A$105,A76)&gt;0,1,0))/8)</f>
        <v/>
      </c>
      <c r="T76" s="44"/>
      <c r="U76" s="44"/>
    </row>
    <row r="77" spans="1:21" ht="36" customHeight="1" x14ac:dyDescent="0.25">
      <c r="A77" s="44"/>
      <c r="B77" s="44"/>
      <c r="C77" s="44"/>
      <c r="D77" s="44"/>
      <c r="E77" s="44"/>
      <c r="F77" s="44"/>
      <c r="G77" s="44"/>
      <c r="H77" s="44"/>
      <c r="I77" s="78"/>
      <c r="J77" s="112"/>
      <c r="K77" s="44"/>
      <c r="L77" s="44"/>
      <c r="M77" s="44"/>
      <c r="N77" s="44"/>
      <c r="O77" s="113"/>
      <c r="P77" s="113"/>
      <c r="Q77" s="44"/>
      <c r="R77" s="44"/>
      <c r="S77" s="79" t="str">
        <f>IF(A77="","",(IF(COUNTA(B77:F77)=5,1,0)+IF(COUNTIF('Görev ve İş Yükü'!$A$6:$A$305,A77)&gt;0,1,0)+IF(COUNTIF(Yetkinlikler!$A$6:$A$305,A77)&gt;0,1,0)+IF(COUNTIF('İş Gereklilikleri'!$A$6:$A$105,A77)&gt;0,1,0)+IF(COUNTIF('KPI ve Çıktılar'!$A$6:$A$205,A77)&gt;0,1,0)+IF(COUNTIF('Risk ve Koşullar'!$A$6:$A$205,A77)&gt;0,1,0)+IF(COUNTIF('İş Değerleme &amp; Kademe'!$A$6:$A$105,A77)&gt;0,1,0)+IF(COUNTIF('Yetenek &amp; Kariyer'!$A$6:$A$105,A77)&gt;0,1,0))/8)</f>
        <v/>
      </c>
      <c r="T77" s="44"/>
      <c r="U77" s="44"/>
    </row>
    <row r="78" spans="1:21" ht="36" customHeight="1" x14ac:dyDescent="0.25">
      <c r="A78" s="44"/>
      <c r="B78" s="44"/>
      <c r="C78" s="44"/>
      <c r="D78" s="44"/>
      <c r="E78" s="44"/>
      <c r="F78" s="44"/>
      <c r="G78" s="44"/>
      <c r="H78" s="44"/>
      <c r="I78" s="78"/>
      <c r="J78" s="112"/>
      <c r="K78" s="44"/>
      <c r="L78" s="44"/>
      <c r="M78" s="44"/>
      <c r="N78" s="44"/>
      <c r="O78" s="113"/>
      <c r="P78" s="113"/>
      <c r="Q78" s="44"/>
      <c r="R78" s="44"/>
      <c r="S78" s="79" t="str">
        <f>IF(A78="","",(IF(COUNTA(B78:F78)=5,1,0)+IF(COUNTIF('Görev ve İş Yükü'!$A$6:$A$305,A78)&gt;0,1,0)+IF(COUNTIF(Yetkinlikler!$A$6:$A$305,A78)&gt;0,1,0)+IF(COUNTIF('İş Gereklilikleri'!$A$6:$A$105,A78)&gt;0,1,0)+IF(COUNTIF('KPI ve Çıktılar'!$A$6:$A$205,A78)&gt;0,1,0)+IF(COUNTIF('Risk ve Koşullar'!$A$6:$A$205,A78)&gt;0,1,0)+IF(COUNTIF('İş Değerleme &amp; Kademe'!$A$6:$A$105,A78)&gt;0,1,0)+IF(COUNTIF('Yetenek &amp; Kariyer'!$A$6:$A$105,A78)&gt;0,1,0))/8)</f>
        <v/>
      </c>
      <c r="T78" s="44"/>
      <c r="U78" s="44"/>
    </row>
    <row r="79" spans="1:21" ht="36" customHeight="1" x14ac:dyDescent="0.25">
      <c r="A79" s="44"/>
      <c r="B79" s="44"/>
      <c r="C79" s="44"/>
      <c r="D79" s="44"/>
      <c r="E79" s="44"/>
      <c r="F79" s="44"/>
      <c r="G79" s="44"/>
      <c r="H79" s="44"/>
      <c r="I79" s="78"/>
      <c r="J79" s="112"/>
      <c r="K79" s="44"/>
      <c r="L79" s="44"/>
      <c r="M79" s="44"/>
      <c r="N79" s="44"/>
      <c r="O79" s="113"/>
      <c r="P79" s="113"/>
      <c r="Q79" s="44"/>
      <c r="R79" s="44"/>
      <c r="S79" s="79" t="str">
        <f>IF(A79="","",(IF(COUNTA(B79:F79)=5,1,0)+IF(COUNTIF('Görev ve İş Yükü'!$A$6:$A$305,A79)&gt;0,1,0)+IF(COUNTIF(Yetkinlikler!$A$6:$A$305,A79)&gt;0,1,0)+IF(COUNTIF('İş Gereklilikleri'!$A$6:$A$105,A79)&gt;0,1,0)+IF(COUNTIF('KPI ve Çıktılar'!$A$6:$A$205,A79)&gt;0,1,0)+IF(COUNTIF('Risk ve Koşullar'!$A$6:$A$205,A79)&gt;0,1,0)+IF(COUNTIF('İş Değerleme &amp; Kademe'!$A$6:$A$105,A79)&gt;0,1,0)+IF(COUNTIF('Yetenek &amp; Kariyer'!$A$6:$A$105,A79)&gt;0,1,0))/8)</f>
        <v/>
      </c>
      <c r="T79" s="44"/>
      <c r="U79" s="44"/>
    </row>
    <row r="80" spans="1:21" ht="36" customHeight="1" x14ac:dyDescent="0.25">
      <c r="A80" s="44"/>
      <c r="B80" s="44"/>
      <c r="C80" s="44"/>
      <c r="D80" s="44"/>
      <c r="E80" s="44"/>
      <c r="F80" s="44"/>
      <c r="G80" s="44"/>
      <c r="H80" s="44"/>
      <c r="I80" s="78"/>
      <c r="J80" s="112"/>
      <c r="K80" s="44"/>
      <c r="L80" s="44"/>
      <c r="M80" s="44"/>
      <c r="N80" s="44"/>
      <c r="O80" s="113"/>
      <c r="P80" s="113"/>
      <c r="Q80" s="44"/>
      <c r="R80" s="44"/>
      <c r="S80" s="79" t="str">
        <f>IF(A80="","",(IF(COUNTA(B80:F80)=5,1,0)+IF(COUNTIF('Görev ve İş Yükü'!$A$6:$A$305,A80)&gt;0,1,0)+IF(COUNTIF(Yetkinlikler!$A$6:$A$305,A80)&gt;0,1,0)+IF(COUNTIF('İş Gereklilikleri'!$A$6:$A$105,A80)&gt;0,1,0)+IF(COUNTIF('KPI ve Çıktılar'!$A$6:$A$205,A80)&gt;0,1,0)+IF(COUNTIF('Risk ve Koşullar'!$A$6:$A$205,A80)&gt;0,1,0)+IF(COUNTIF('İş Değerleme &amp; Kademe'!$A$6:$A$105,A80)&gt;0,1,0)+IF(COUNTIF('Yetenek &amp; Kariyer'!$A$6:$A$105,A80)&gt;0,1,0))/8)</f>
        <v/>
      </c>
      <c r="T80" s="44"/>
      <c r="U80" s="44"/>
    </row>
    <row r="81" spans="1:21" ht="36" customHeight="1" x14ac:dyDescent="0.25">
      <c r="A81" s="44"/>
      <c r="B81" s="44"/>
      <c r="C81" s="44"/>
      <c r="D81" s="44"/>
      <c r="E81" s="44"/>
      <c r="F81" s="44"/>
      <c r="G81" s="44"/>
      <c r="H81" s="44"/>
      <c r="I81" s="78"/>
      <c r="J81" s="112"/>
      <c r="K81" s="44"/>
      <c r="L81" s="44"/>
      <c r="M81" s="44"/>
      <c r="N81" s="44"/>
      <c r="O81" s="113"/>
      <c r="P81" s="113"/>
      <c r="Q81" s="44"/>
      <c r="R81" s="44"/>
      <c r="S81" s="79" t="str">
        <f>IF(A81="","",(IF(COUNTA(B81:F81)=5,1,0)+IF(COUNTIF('Görev ve İş Yükü'!$A$6:$A$305,A81)&gt;0,1,0)+IF(COUNTIF(Yetkinlikler!$A$6:$A$305,A81)&gt;0,1,0)+IF(COUNTIF('İş Gereklilikleri'!$A$6:$A$105,A81)&gt;0,1,0)+IF(COUNTIF('KPI ve Çıktılar'!$A$6:$A$205,A81)&gt;0,1,0)+IF(COUNTIF('Risk ve Koşullar'!$A$6:$A$205,A81)&gt;0,1,0)+IF(COUNTIF('İş Değerleme &amp; Kademe'!$A$6:$A$105,A81)&gt;0,1,0)+IF(COUNTIF('Yetenek &amp; Kariyer'!$A$6:$A$105,A81)&gt;0,1,0))/8)</f>
        <v/>
      </c>
      <c r="T81" s="44"/>
      <c r="U81" s="44"/>
    </row>
    <row r="82" spans="1:21" ht="36" customHeight="1" x14ac:dyDescent="0.25">
      <c r="A82" s="44"/>
      <c r="B82" s="44"/>
      <c r="C82" s="44"/>
      <c r="D82" s="44"/>
      <c r="E82" s="44"/>
      <c r="F82" s="44"/>
      <c r="G82" s="44"/>
      <c r="H82" s="44"/>
      <c r="I82" s="78"/>
      <c r="J82" s="112"/>
      <c r="K82" s="44"/>
      <c r="L82" s="44"/>
      <c r="M82" s="44"/>
      <c r="N82" s="44"/>
      <c r="O82" s="113"/>
      <c r="P82" s="113"/>
      <c r="Q82" s="44"/>
      <c r="R82" s="44"/>
      <c r="S82" s="79" t="str">
        <f>IF(A82="","",(IF(COUNTA(B82:F82)=5,1,0)+IF(COUNTIF('Görev ve İş Yükü'!$A$6:$A$305,A82)&gt;0,1,0)+IF(COUNTIF(Yetkinlikler!$A$6:$A$305,A82)&gt;0,1,0)+IF(COUNTIF('İş Gereklilikleri'!$A$6:$A$105,A82)&gt;0,1,0)+IF(COUNTIF('KPI ve Çıktılar'!$A$6:$A$205,A82)&gt;0,1,0)+IF(COUNTIF('Risk ve Koşullar'!$A$6:$A$205,A82)&gt;0,1,0)+IF(COUNTIF('İş Değerleme &amp; Kademe'!$A$6:$A$105,A82)&gt;0,1,0)+IF(COUNTIF('Yetenek &amp; Kariyer'!$A$6:$A$105,A82)&gt;0,1,0))/8)</f>
        <v/>
      </c>
      <c r="T82" s="44"/>
      <c r="U82" s="44"/>
    </row>
    <row r="83" spans="1:21" ht="36" customHeight="1" x14ac:dyDescent="0.25">
      <c r="A83" s="44"/>
      <c r="B83" s="44"/>
      <c r="C83" s="44"/>
      <c r="D83" s="44"/>
      <c r="E83" s="44"/>
      <c r="F83" s="44"/>
      <c r="G83" s="44"/>
      <c r="H83" s="44"/>
      <c r="I83" s="78"/>
      <c r="J83" s="112"/>
      <c r="K83" s="44"/>
      <c r="L83" s="44"/>
      <c r="M83" s="44"/>
      <c r="N83" s="44"/>
      <c r="O83" s="113"/>
      <c r="P83" s="113"/>
      <c r="Q83" s="44"/>
      <c r="R83" s="44"/>
      <c r="S83" s="79" t="str">
        <f>IF(A83="","",(IF(COUNTA(B83:F83)=5,1,0)+IF(COUNTIF('Görev ve İş Yükü'!$A$6:$A$305,A83)&gt;0,1,0)+IF(COUNTIF(Yetkinlikler!$A$6:$A$305,A83)&gt;0,1,0)+IF(COUNTIF('İş Gereklilikleri'!$A$6:$A$105,A83)&gt;0,1,0)+IF(COUNTIF('KPI ve Çıktılar'!$A$6:$A$205,A83)&gt;0,1,0)+IF(COUNTIF('Risk ve Koşullar'!$A$6:$A$205,A83)&gt;0,1,0)+IF(COUNTIF('İş Değerleme &amp; Kademe'!$A$6:$A$105,A83)&gt;0,1,0)+IF(COUNTIF('Yetenek &amp; Kariyer'!$A$6:$A$105,A83)&gt;0,1,0))/8)</f>
        <v/>
      </c>
      <c r="T83" s="44"/>
      <c r="U83" s="44"/>
    </row>
    <row r="84" spans="1:21" ht="36" customHeight="1" x14ac:dyDescent="0.25">
      <c r="A84" s="44"/>
      <c r="B84" s="44"/>
      <c r="C84" s="44"/>
      <c r="D84" s="44"/>
      <c r="E84" s="44"/>
      <c r="F84" s="44"/>
      <c r="G84" s="44"/>
      <c r="H84" s="44"/>
      <c r="I84" s="78"/>
      <c r="J84" s="112"/>
      <c r="K84" s="44"/>
      <c r="L84" s="44"/>
      <c r="M84" s="44"/>
      <c r="N84" s="44"/>
      <c r="O84" s="113"/>
      <c r="P84" s="113"/>
      <c r="Q84" s="44"/>
      <c r="R84" s="44"/>
      <c r="S84" s="79" t="str">
        <f>IF(A84="","",(IF(COUNTA(B84:F84)=5,1,0)+IF(COUNTIF('Görev ve İş Yükü'!$A$6:$A$305,A84)&gt;0,1,0)+IF(COUNTIF(Yetkinlikler!$A$6:$A$305,A84)&gt;0,1,0)+IF(COUNTIF('İş Gereklilikleri'!$A$6:$A$105,A84)&gt;0,1,0)+IF(COUNTIF('KPI ve Çıktılar'!$A$6:$A$205,A84)&gt;0,1,0)+IF(COUNTIF('Risk ve Koşullar'!$A$6:$A$205,A84)&gt;0,1,0)+IF(COUNTIF('İş Değerleme &amp; Kademe'!$A$6:$A$105,A84)&gt;0,1,0)+IF(COUNTIF('Yetenek &amp; Kariyer'!$A$6:$A$105,A84)&gt;0,1,0))/8)</f>
        <v/>
      </c>
      <c r="T84" s="44"/>
      <c r="U84" s="44"/>
    </row>
    <row r="85" spans="1:21" ht="36" customHeight="1" x14ac:dyDescent="0.25">
      <c r="A85" s="44"/>
      <c r="B85" s="44"/>
      <c r="C85" s="44"/>
      <c r="D85" s="44"/>
      <c r="E85" s="44"/>
      <c r="F85" s="44"/>
      <c r="G85" s="44"/>
      <c r="H85" s="44"/>
      <c r="I85" s="78"/>
      <c r="J85" s="112"/>
      <c r="K85" s="44"/>
      <c r="L85" s="44"/>
      <c r="M85" s="44"/>
      <c r="N85" s="44"/>
      <c r="O85" s="113"/>
      <c r="P85" s="113"/>
      <c r="Q85" s="44"/>
      <c r="R85" s="44"/>
      <c r="S85" s="79" t="str">
        <f>IF(A85="","",(IF(COUNTA(B85:F85)=5,1,0)+IF(COUNTIF('Görev ve İş Yükü'!$A$6:$A$305,A85)&gt;0,1,0)+IF(COUNTIF(Yetkinlikler!$A$6:$A$305,A85)&gt;0,1,0)+IF(COUNTIF('İş Gereklilikleri'!$A$6:$A$105,A85)&gt;0,1,0)+IF(COUNTIF('KPI ve Çıktılar'!$A$6:$A$205,A85)&gt;0,1,0)+IF(COUNTIF('Risk ve Koşullar'!$A$6:$A$205,A85)&gt;0,1,0)+IF(COUNTIF('İş Değerleme &amp; Kademe'!$A$6:$A$105,A85)&gt;0,1,0)+IF(COUNTIF('Yetenek &amp; Kariyer'!$A$6:$A$105,A85)&gt;0,1,0))/8)</f>
        <v/>
      </c>
      <c r="T85" s="44"/>
      <c r="U85" s="44"/>
    </row>
    <row r="86" spans="1:21" ht="36" customHeight="1" x14ac:dyDescent="0.25">
      <c r="A86" s="44"/>
      <c r="B86" s="44"/>
      <c r="C86" s="44"/>
      <c r="D86" s="44"/>
      <c r="E86" s="44"/>
      <c r="F86" s="44"/>
      <c r="G86" s="44"/>
      <c r="H86" s="44"/>
      <c r="I86" s="78"/>
      <c r="J86" s="112"/>
      <c r="K86" s="44"/>
      <c r="L86" s="44"/>
      <c r="M86" s="44"/>
      <c r="N86" s="44"/>
      <c r="O86" s="113"/>
      <c r="P86" s="113"/>
      <c r="Q86" s="44"/>
      <c r="R86" s="44"/>
      <c r="S86" s="79" t="str">
        <f>IF(A86="","",(IF(COUNTA(B86:F86)=5,1,0)+IF(COUNTIF('Görev ve İş Yükü'!$A$6:$A$305,A86)&gt;0,1,0)+IF(COUNTIF(Yetkinlikler!$A$6:$A$305,A86)&gt;0,1,0)+IF(COUNTIF('İş Gereklilikleri'!$A$6:$A$105,A86)&gt;0,1,0)+IF(COUNTIF('KPI ve Çıktılar'!$A$6:$A$205,A86)&gt;0,1,0)+IF(COUNTIF('Risk ve Koşullar'!$A$6:$A$205,A86)&gt;0,1,0)+IF(COUNTIF('İş Değerleme &amp; Kademe'!$A$6:$A$105,A86)&gt;0,1,0)+IF(COUNTIF('Yetenek &amp; Kariyer'!$A$6:$A$105,A86)&gt;0,1,0))/8)</f>
        <v/>
      </c>
      <c r="T86" s="44"/>
      <c r="U86" s="44"/>
    </row>
    <row r="87" spans="1:21" ht="36" customHeight="1" x14ac:dyDescent="0.25">
      <c r="A87" s="44"/>
      <c r="B87" s="44"/>
      <c r="C87" s="44"/>
      <c r="D87" s="44"/>
      <c r="E87" s="44"/>
      <c r="F87" s="44"/>
      <c r="G87" s="44"/>
      <c r="H87" s="44"/>
      <c r="I87" s="78"/>
      <c r="J87" s="112"/>
      <c r="K87" s="44"/>
      <c r="L87" s="44"/>
      <c r="M87" s="44"/>
      <c r="N87" s="44"/>
      <c r="O87" s="113"/>
      <c r="P87" s="113"/>
      <c r="Q87" s="44"/>
      <c r="R87" s="44"/>
      <c r="S87" s="79" t="str">
        <f>IF(A87="","",(IF(COUNTA(B87:F87)=5,1,0)+IF(COUNTIF('Görev ve İş Yükü'!$A$6:$A$305,A87)&gt;0,1,0)+IF(COUNTIF(Yetkinlikler!$A$6:$A$305,A87)&gt;0,1,0)+IF(COUNTIF('İş Gereklilikleri'!$A$6:$A$105,A87)&gt;0,1,0)+IF(COUNTIF('KPI ve Çıktılar'!$A$6:$A$205,A87)&gt;0,1,0)+IF(COUNTIF('Risk ve Koşullar'!$A$6:$A$205,A87)&gt;0,1,0)+IF(COUNTIF('İş Değerleme &amp; Kademe'!$A$6:$A$105,A87)&gt;0,1,0)+IF(COUNTIF('Yetenek &amp; Kariyer'!$A$6:$A$105,A87)&gt;0,1,0))/8)</f>
        <v/>
      </c>
      <c r="T87" s="44"/>
      <c r="U87" s="44"/>
    </row>
    <row r="88" spans="1:21" ht="36" customHeight="1" x14ac:dyDescent="0.25">
      <c r="A88" s="44"/>
      <c r="B88" s="44"/>
      <c r="C88" s="44"/>
      <c r="D88" s="44"/>
      <c r="E88" s="44"/>
      <c r="F88" s="44"/>
      <c r="G88" s="44"/>
      <c r="H88" s="44"/>
      <c r="I88" s="78"/>
      <c r="J88" s="112"/>
      <c r="K88" s="44"/>
      <c r="L88" s="44"/>
      <c r="M88" s="44"/>
      <c r="N88" s="44"/>
      <c r="O88" s="113"/>
      <c r="P88" s="113"/>
      <c r="Q88" s="44"/>
      <c r="R88" s="44"/>
      <c r="S88" s="79" t="str">
        <f>IF(A88="","",(IF(COUNTA(B88:F88)=5,1,0)+IF(COUNTIF('Görev ve İş Yükü'!$A$6:$A$305,A88)&gt;0,1,0)+IF(COUNTIF(Yetkinlikler!$A$6:$A$305,A88)&gt;0,1,0)+IF(COUNTIF('İş Gereklilikleri'!$A$6:$A$105,A88)&gt;0,1,0)+IF(COUNTIF('KPI ve Çıktılar'!$A$6:$A$205,A88)&gt;0,1,0)+IF(COUNTIF('Risk ve Koşullar'!$A$6:$A$205,A88)&gt;0,1,0)+IF(COUNTIF('İş Değerleme &amp; Kademe'!$A$6:$A$105,A88)&gt;0,1,0)+IF(COUNTIF('Yetenek &amp; Kariyer'!$A$6:$A$105,A88)&gt;0,1,0))/8)</f>
        <v/>
      </c>
      <c r="T88" s="44"/>
      <c r="U88" s="44"/>
    </row>
    <row r="89" spans="1:21" ht="36" customHeight="1" x14ac:dyDescent="0.25">
      <c r="A89" s="44"/>
      <c r="B89" s="44"/>
      <c r="C89" s="44"/>
      <c r="D89" s="44"/>
      <c r="E89" s="44"/>
      <c r="F89" s="44"/>
      <c r="G89" s="44"/>
      <c r="H89" s="44"/>
      <c r="I89" s="78"/>
      <c r="J89" s="112"/>
      <c r="K89" s="44"/>
      <c r="L89" s="44"/>
      <c r="M89" s="44"/>
      <c r="N89" s="44"/>
      <c r="O89" s="113"/>
      <c r="P89" s="113"/>
      <c r="Q89" s="44"/>
      <c r="R89" s="44"/>
      <c r="S89" s="79" t="str">
        <f>IF(A89="","",(IF(COUNTA(B89:F89)=5,1,0)+IF(COUNTIF('Görev ve İş Yükü'!$A$6:$A$305,A89)&gt;0,1,0)+IF(COUNTIF(Yetkinlikler!$A$6:$A$305,A89)&gt;0,1,0)+IF(COUNTIF('İş Gereklilikleri'!$A$6:$A$105,A89)&gt;0,1,0)+IF(COUNTIF('KPI ve Çıktılar'!$A$6:$A$205,A89)&gt;0,1,0)+IF(COUNTIF('Risk ve Koşullar'!$A$6:$A$205,A89)&gt;0,1,0)+IF(COUNTIF('İş Değerleme &amp; Kademe'!$A$6:$A$105,A89)&gt;0,1,0)+IF(COUNTIF('Yetenek &amp; Kariyer'!$A$6:$A$105,A89)&gt;0,1,0))/8)</f>
        <v/>
      </c>
      <c r="T89" s="44"/>
      <c r="U89" s="44"/>
    </row>
    <row r="90" spans="1:21" ht="36" customHeight="1" x14ac:dyDescent="0.25">
      <c r="A90" s="44"/>
      <c r="B90" s="44"/>
      <c r="C90" s="44"/>
      <c r="D90" s="44"/>
      <c r="E90" s="44"/>
      <c r="F90" s="44"/>
      <c r="G90" s="44"/>
      <c r="H90" s="44"/>
      <c r="I90" s="78"/>
      <c r="J90" s="112"/>
      <c r="K90" s="44"/>
      <c r="L90" s="44"/>
      <c r="M90" s="44"/>
      <c r="N90" s="44"/>
      <c r="O90" s="113"/>
      <c r="P90" s="113"/>
      <c r="Q90" s="44"/>
      <c r="R90" s="44"/>
      <c r="S90" s="79" t="str">
        <f>IF(A90="","",(IF(COUNTA(B90:F90)=5,1,0)+IF(COUNTIF('Görev ve İş Yükü'!$A$6:$A$305,A90)&gt;0,1,0)+IF(COUNTIF(Yetkinlikler!$A$6:$A$305,A90)&gt;0,1,0)+IF(COUNTIF('İş Gereklilikleri'!$A$6:$A$105,A90)&gt;0,1,0)+IF(COUNTIF('KPI ve Çıktılar'!$A$6:$A$205,A90)&gt;0,1,0)+IF(COUNTIF('Risk ve Koşullar'!$A$6:$A$205,A90)&gt;0,1,0)+IF(COUNTIF('İş Değerleme &amp; Kademe'!$A$6:$A$105,A90)&gt;0,1,0)+IF(COUNTIF('Yetenek &amp; Kariyer'!$A$6:$A$105,A90)&gt;0,1,0))/8)</f>
        <v/>
      </c>
      <c r="T90" s="44"/>
      <c r="U90" s="44"/>
    </row>
    <row r="91" spans="1:21" ht="36" customHeight="1" x14ac:dyDescent="0.25">
      <c r="A91" s="44"/>
      <c r="B91" s="44"/>
      <c r="C91" s="44"/>
      <c r="D91" s="44"/>
      <c r="E91" s="44"/>
      <c r="F91" s="44"/>
      <c r="G91" s="44"/>
      <c r="H91" s="44"/>
      <c r="I91" s="78"/>
      <c r="J91" s="112"/>
      <c r="K91" s="44"/>
      <c r="L91" s="44"/>
      <c r="M91" s="44"/>
      <c r="N91" s="44"/>
      <c r="O91" s="113"/>
      <c r="P91" s="113"/>
      <c r="Q91" s="44"/>
      <c r="R91" s="44"/>
      <c r="S91" s="79" t="str">
        <f>IF(A91="","",(IF(COUNTA(B91:F91)=5,1,0)+IF(COUNTIF('Görev ve İş Yükü'!$A$6:$A$305,A91)&gt;0,1,0)+IF(COUNTIF(Yetkinlikler!$A$6:$A$305,A91)&gt;0,1,0)+IF(COUNTIF('İş Gereklilikleri'!$A$6:$A$105,A91)&gt;0,1,0)+IF(COUNTIF('KPI ve Çıktılar'!$A$6:$A$205,A91)&gt;0,1,0)+IF(COUNTIF('Risk ve Koşullar'!$A$6:$A$205,A91)&gt;0,1,0)+IF(COUNTIF('İş Değerleme &amp; Kademe'!$A$6:$A$105,A91)&gt;0,1,0)+IF(COUNTIF('Yetenek &amp; Kariyer'!$A$6:$A$105,A91)&gt;0,1,0))/8)</f>
        <v/>
      </c>
      <c r="T91" s="44"/>
      <c r="U91" s="44"/>
    </row>
    <row r="92" spans="1:21" ht="36" customHeight="1" x14ac:dyDescent="0.25">
      <c r="A92" s="44"/>
      <c r="B92" s="44"/>
      <c r="C92" s="44"/>
      <c r="D92" s="44"/>
      <c r="E92" s="44"/>
      <c r="F92" s="44"/>
      <c r="G92" s="44"/>
      <c r="H92" s="44"/>
      <c r="I92" s="78"/>
      <c r="J92" s="112"/>
      <c r="K92" s="44"/>
      <c r="L92" s="44"/>
      <c r="M92" s="44"/>
      <c r="N92" s="44"/>
      <c r="O92" s="113"/>
      <c r="P92" s="113"/>
      <c r="Q92" s="44"/>
      <c r="R92" s="44"/>
      <c r="S92" s="79" t="str">
        <f>IF(A92="","",(IF(COUNTA(B92:F92)=5,1,0)+IF(COUNTIF('Görev ve İş Yükü'!$A$6:$A$305,A92)&gt;0,1,0)+IF(COUNTIF(Yetkinlikler!$A$6:$A$305,A92)&gt;0,1,0)+IF(COUNTIF('İş Gereklilikleri'!$A$6:$A$105,A92)&gt;0,1,0)+IF(COUNTIF('KPI ve Çıktılar'!$A$6:$A$205,A92)&gt;0,1,0)+IF(COUNTIF('Risk ve Koşullar'!$A$6:$A$205,A92)&gt;0,1,0)+IF(COUNTIF('İş Değerleme &amp; Kademe'!$A$6:$A$105,A92)&gt;0,1,0)+IF(COUNTIF('Yetenek &amp; Kariyer'!$A$6:$A$105,A92)&gt;0,1,0))/8)</f>
        <v/>
      </c>
      <c r="T92" s="44"/>
      <c r="U92" s="44"/>
    </row>
    <row r="93" spans="1:21" ht="36" customHeight="1" x14ac:dyDescent="0.25">
      <c r="A93" s="44"/>
      <c r="B93" s="44"/>
      <c r="C93" s="44"/>
      <c r="D93" s="44"/>
      <c r="E93" s="44"/>
      <c r="F93" s="44"/>
      <c r="G93" s="44"/>
      <c r="H93" s="44"/>
      <c r="I93" s="78"/>
      <c r="J93" s="112"/>
      <c r="K93" s="44"/>
      <c r="L93" s="44"/>
      <c r="M93" s="44"/>
      <c r="N93" s="44"/>
      <c r="O93" s="113"/>
      <c r="P93" s="113"/>
      <c r="Q93" s="44"/>
      <c r="R93" s="44"/>
      <c r="S93" s="79" t="str">
        <f>IF(A93="","",(IF(COUNTA(B93:F93)=5,1,0)+IF(COUNTIF('Görev ve İş Yükü'!$A$6:$A$305,A93)&gt;0,1,0)+IF(COUNTIF(Yetkinlikler!$A$6:$A$305,A93)&gt;0,1,0)+IF(COUNTIF('İş Gereklilikleri'!$A$6:$A$105,A93)&gt;0,1,0)+IF(COUNTIF('KPI ve Çıktılar'!$A$6:$A$205,A93)&gt;0,1,0)+IF(COUNTIF('Risk ve Koşullar'!$A$6:$A$205,A93)&gt;0,1,0)+IF(COUNTIF('İş Değerleme &amp; Kademe'!$A$6:$A$105,A93)&gt;0,1,0)+IF(COUNTIF('Yetenek &amp; Kariyer'!$A$6:$A$105,A93)&gt;0,1,0))/8)</f>
        <v/>
      </c>
      <c r="T93" s="44"/>
      <c r="U93" s="44"/>
    </row>
    <row r="94" spans="1:21" ht="36" customHeight="1" x14ac:dyDescent="0.25">
      <c r="A94" s="44"/>
      <c r="B94" s="44"/>
      <c r="C94" s="44"/>
      <c r="D94" s="44"/>
      <c r="E94" s="44"/>
      <c r="F94" s="44"/>
      <c r="G94" s="44"/>
      <c r="H94" s="44"/>
      <c r="I94" s="78"/>
      <c r="J94" s="112"/>
      <c r="K94" s="44"/>
      <c r="L94" s="44"/>
      <c r="M94" s="44"/>
      <c r="N94" s="44"/>
      <c r="O94" s="113"/>
      <c r="P94" s="113"/>
      <c r="Q94" s="44"/>
      <c r="R94" s="44"/>
      <c r="S94" s="79" t="str">
        <f>IF(A94="","",(IF(COUNTA(B94:F94)=5,1,0)+IF(COUNTIF('Görev ve İş Yükü'!$A$6:$A$305,A94)&gt;0,1,0)+IF(COUNTIF(Yetkinlikler!$A$6:$A$305,A94)&gt;0,1,0)+IF(COUNTIF('İş Gereklilikleri'!$A$6:$A$105,A94)&gt;0,1,0)+IF(COUNTIF('KPI ve Çıktılar'!$A$6:$A$205,A94)&gt;0,1,0)+IF(COUNTIF('Risk ve Koşullar'!$A$6:$A$205,A94)&gt;0,1,0)+IF(COUNTIF('İş Değerleme &amp; Kademe'!$A$6:$A$105,A94)&gt;0,1,0)+IF(COUNTIF('Yetenek &amp; Kariyer'!$A$6:$A$105,A94)&gt;0,1,0))/8)</f>
        <v/>
      </c>
      <c r="T94" s="44"/>
      <c r="U94" s="44"/>
    </row>
    <row r="95" spans="1:21" ht="36" customHeight="1" x14ac:dyDescent="0.25">
      <c r="A95" s="44"/>
      <c r="B95" s="44"/>
      <c r="C95" s="44"/>
      <c r="D95" s="44"/>
      <c r="E95" s="44"/>
      <c r="F95" s="44"/>
      <c r="G95" s="44"/>
      <c r="H95" s="44"/>
      <c r="I95" s="78"/>
      <c r="J95" s="112"/>
      <c r="K95" s="44"/>
      <c r="L95" s="44"/>
      <c r="M95" s="44"/>
      <c r="N95" s="44"/>
      <c r="O95" s="113"/>
      <c r="P95" s="113"/>
      <c r="Q95" s="44"/>
      <c r="R95" s="44"/>
      <c r="S95" s="79" t="str">
        <f>IF(A95="","",(IF(COUNTA(B95:F95)=5,1,0)+IF(COUNTIF('Görev ve İş Yükü'!$A$6:$A$305,A95)&gt;0,1,0)+IF(COUNTIF(Yetkinlikler!$A$6:$A$305,A95)&gt;0,1,0)+IF(COUNTIF('İş Gereklilikleri'!$A$6:$A$105,A95)&gt;0,1,0)+IF(COUNTIF('KPI ve Çıktılar'!$A$6:$A$205,A95)&gt;0,1,0)+IF(COUNTIF('Risk ve Koşullar'!$A$6:$A$205,A95)&gt;0,1,0)+IF(COUNTIF('İş Değerleme &amp; Kademe'!$A$6:$A$105,A95)&gt;0,1,0)+IF(COUNTIF('Yetenek &amp; Kariyer'!$A$6:$A$105,A95)&gt;0,1,0))/8)</f>
        <v/>
      </c>
      <c r="T95" s="44"/>
      <c r="U95" s="44"/>
    </row>
    <row r="96" spans="1:21" ht="36" customHeight="1" x14ac:dyDescent="0.25">
      <c r="A96" s="44"/>
      <c r="B96" s="44"/>
      <c r="C96" s="44"/>
      <c r="D96" s="44"/>
      <c r="E96" s="44"/>
      <c r="F96" s="44"/>
      <c r="G96" s="44"/>
      <c r="H96" s="44"/>
      <c r="I96" s="78"/>
      <c r="J96" s="112"/>
      <c r="K96" s="44"/>
      <c r="L96" s="44"/>
      <c r="M96" s="44"/>
      <c r="N96" s="44"/>
      <c r="O96" s="113"/>
      <c r="P96" s="113"/>
      <c r="Q96" s="44"/>
      <c r="R96" s="44"/>
      <c r="S96" s="79" t="str">
        <f>IF(A96="","",(IF(COUNTA(B96:F96)=5,1,0)+IF(COUNTIF('Görev ve İş Yükü'!$A$6:$A$305,A96)&gt;0,1,0)+IF(COUNTIF(Yetkinlikler!$A$6:$A$305,A96)&gt;0,1,0)+IF(COUNTIF('İş Gereklilikleri'!$A$6:$A$105,A96)&gt;0,1,0)+IF(COUNTIF('KPI ve Çıktılar'!$A$6:$A$205,A96)&gt;0,1,0)+IF(COUNTIF('Risk ve Koşullar'!$A$6:$A$205,A96)&gt;0,1,0)+IF(COUNTIF('İş Değerleme &amp; Kademe'!$A$6:$A$105,A96)&gt;0,1,0)+IF(COUNTIF('Yetenek &amp; Kariyer'!$A$6:$A$105,A96)&gt;0,1,0))/8)</f>
        <v/>
      </c>
      <c r="T96" s="44"/>
      <c r="U96" s="44"/>
    </row>
    <row r="97" spans="1:21" ht="36" customHeight="1" x14ac:dyDescent="0.25">
      <c r="A97" s="44"/>
      <c r="B97" s="44"/>
      <c r="C97" s="44"/>
      <c r="D97" s="44"/>
      <c r="E97" s="44"/>
      <c r="F97" s="44"/>
      <c r="G97" s="44"/>
      <c r="H97" s="44"/>
      <c r="I97" s="78"/>
      <c r="J97" s="112"/>
      <c r="K97" s="44"/>
      <c r="L97" s="44"/>
      <c r="M97" s="44"/>
      <c r="N97" s="44"/>
      <c r="O97" s="113"/>
      <c r="P97" s="113"/>
      <c r="Q97" s="44"/>
      <c r="R97" s="44"/>
      <c r="S97" s="79" t="str">
        <f>IF(A97="","",(IF(COUNTA(B97:F97)=5,1,0)+IF(COUNTIF('Görev ve İş Yükü'!$A$6:$A$305,A97)&gt;0,1,0)+IF(COUNTIF(Yetkinlikler!$A$6:$A$305,A97)&gt;0,1,0)+IF(COUNTIF('İş Gereklilikleri'!$A$6:$A$105,A97)&gt;0,1,0)+IF(COUNTIF('KPI ve Çıktılar'!$A$6:$A$205,A97)&gt;0,1,0)+IF(COUNTIF('Risk ve Koşullar'!$A$6:$A$205,A97)&gt;0,1,0)+IF(COUNTIF('İş Değerleme &amp; Kademe'!$A$6:$A$105,A97)&gt;0,1,0)+IF(COUNTIF('Yetenek &amp; Kariyer'!$A$6:$A$105,A97)&gt;0,1,0))/8)</f>
        <v/>
      </c>
      <c r="T97" s="44"/>
      <c r="U97" s="44"/>
    </row>
    <row r="98" spans="1:21" ht="36" customHeight="1" x14ac:dyDescent="0.25">
      <c r="A98" s="44"/>
      <c r="B98" s="44"/>
      <c r="C98" s="44"/>
      <c r="D98" s="44"/>
      <c r="E98" s="44"/>
      <c r="F98" s="44"/>
      <c r="G98" s="44"/>
      <c r="H98" s="44"/>
      <c r="I98" s="78"/>
      <c r="J98" s="112"/>
      <c r="K98" s="44"/>
      <c r="L98" s="44"/>
      <c r="M98" s="44"/>
      <c r="N98" s="44"/>
      <c r="O98" s="113"/>
      <c r="P98" s="113"/>
      <c r="Q98" s="44"/>
      <c r="R98" s="44"/>
      <c r="S98" s="79" t="str">
        <f>IF(A98="","",(IF(COUNTA(B98:F98)=5,1,0)+IF(COUNTIF('Görev ve İş Yükü'!$A$6:$A$305,A98)&gt;0,1,0)+IF(COUNTIF(Yetkinlikler!$A$6:$A$305,A98)&gt;0,1,0)+IF(COUNTIF('İş Gereklilikleri'!$A$6:$A$105,A98)&gt;0,1,0)+IF(COUNTIF('KPI ve Çıktılar'!$A$6:$A$205,A98)&gt;0,1,0)+IF(COUNTIF('Risk ve Koşullar'!$A$6:$A$205,A98)&gt;0,1,0)+IF(COUNTIF('İş Değerleme &amp; Kademe'!$A$6:$A$105,A98)&gt;0,1,0)+IF(COUNTIF('Yetenek &amp; Kariyer'!$A$6:$A$105,A98)&gt;0,1,0))/8)</f>
        <v/>
      </c>
      <c r="T98" s="44"/>
      <c r="U98" s="44"/>
    </row>
    <row r="99" spans="1:21" ht="36" customHeight="1" x14ac:dyDescent="0.25">
      <c r="A99" s="44"/>
      <c r="B99" s="44"/>
      <c r="C99" s="44"/>
      <c r="D99" s="44"/>
      <c r="E99" s="44"/>
      <c r="F99" s="44"/>
      <c r="G99" s="44"/>
      <c r="H99" s="44"/>
      <c r="I99" s="78"/>
      <c r="J99" s="112"/>
      <c r="K99" s="44"/>
      <c r="L99" s="44"/>
      <c r="M99" s="44"/>
      <c r="N99" s="44"/>
      <c r="O99" s="113"/>
      <c r="P99" s="113"/>
      <c r="Q99" s="44"/>
      <c r="R99" s="44"/>
      <c r="S99" s="79" t="str">
        <f>IF(A99="","",(IF(COUNTA(B99:F99)=5,1,0)+IF(COUNTIF('Görev ve İş Yükü'!$A$6:$A$305,A99)&gt;0,1,0)+IF(COUNTIF(Yetkinlikler!$A$6:$A$305,A99)&gt;0,1,0)+IF(COUNTIF('İş Gereklilikleri'!$A$6:$A$105,A99)&gt;0,1,0)+IF(COUNTIF('KPI ve Çıktılar'!$A$6:$A$205,A99)&gt;0,1,0)+IF(COUNTIF('Risk ve Koşullar'!$A$6:$A$205,A99)&gt;0,1,0)+IF(COUNTIF('İş Değerleme &amp; Kademe'!$A$6:$A$105,A99)&gt;0,1,0)+IF(COUNTIF('Yetenek &amp; Kariyer'!$A$6:$A$105,A99)&gt;0,1,0))/8)</f>
        <v/>
      </c>
      <c r="T99" s="44"/>
      <c r="U99" s="44"/>
    </row>
    <row r="100" spans="1:21" ht="36" customHeight="1" x14ac:dyDescent="0.25">
      <c r="A100" s="44"/>
      <c r="B100" s="44"/>
      <c r="C100" s="44"/>
      <c r="D100" s="44"/>
      <c r="E100" s="44"/>
      <c r="F100" s="44"/>
      <c r="G100" s="44"/>
      <c r="H100" s="44"/>
      <c r="I100" s="78"/>
      <c r="J100" s="112"/>
      <c r="K100" s="44"/>
      <c r="L100" s="44"/>
      <c r="M100" s="44"/>
      <c r="N100" s="44"/>
      <c r="O100" s="113"/>
      <c r="P100" s="113"/>
      <c r="Q100" s="44"/>
      <c r="R100" s="44"/>
      <c r="S100" s="79" t="str">
        <f>IF(A100="","",(IF(COUNTA(B100:F100)=5,1,0)+IF(COUNTIF('Görev ve İş Yükü'!$A$6:$A$305,A100)&gt;0,1,0)+IF(COUNTIF(Yetkinlikler!$A$6:$A$305,A100)&gt;0,1,0)+IF(COUNTIF('İş Gereklilikleri'!$A$6:$A$105,A100)&gt;0,1,0)+IF(COUNTIF('KPI ve Çıktılar'!$A$6:$A$205,A100)&gt;0,1,0)+IF(COUNTIF('Risk ve Koşullar'!$A$6:$A$205,A100)&gt;0,1,0)+IF(COUNTIF('İş Değerleme &amp; Kademe'!$A$6:$A$105,A100)&gt;0,1,0)+IF(COUNTIF('Yetenek &amp; Kariyer'!$A$6:$A$105,A100)&gt;0,1,0))/8)</f>
        <v/>
      </c>
      <c r="T100" s="44"/>
      <c r="U100" s="44"/>
    </row>
    <row r="101" spans="1:21" ht="36" customHeight="1" x14ac:dyDescent="0.25">
      <c r="A101" s="44"/>
      <c r="B101" s="44"/>
      <c r="C101" s="44"/>
      <c r="D101" s="44"/>
      <c r="E101" s="44"/>
      <c r="F101" s="44"/>
      <c r="G101" s="44"/>
      <c r="H101" s="44"/>
      <c r="I101" s="78"/>
      <c r="J101" s="112"/>
      <c r="K101" s="44"/>
      <c r="L101" s="44"/>
      <c r="M101" s="44"/>
      <c r="N101" s="44"/>
      <c r="O101" s="113"/>
      <c r="P101" s="113"/>
      <c r="Q101" s="44"/>
      <c r="R101" s="44"/>
      <c r="S101" s="79" t="str">
        <f>IF(A101="","",(IF(COUNTA(B101:F101)=5,1,0)+IF(COUNTIF('Görev ve İş Yükü'!$A$6:$A$305,A101)&gt;0,1,0)+IF(COUNTIF(Yetkinlikler!$A$6:$A$305,A101)&gt;0,1,0)+IF(COUNTIF('İş Gereklilikleri'!$A$6:$A$105,A101)&gt;0,1,0)+IF(COUNTIF('KPI ve Çıktılar'!$A$6:$A$205,A101)&gt;0,1,0)+IF(COUNTIF('Risk ve Koşullar'!$A$6:$A$205,A101)&gt;0,1,0)+IF(COUNTIF('İş Değerleme &amp; Kademe'!$A$6:$A$105,A101)&gt;0,1,0)+IF(COUNTIF('Yetenek &amp; Kariyer'!$A$6:$A$105,A101)&gt;0,1,0))/8)</f>
        <v/>
      </c>
      <c r="T101" s="44"/>
      <c r="U101" s="44"/>
    </row>
    <row r="102" spans="1:21" ht="36" customHeight="1" x14ac:dyDescent="0.25">
      <c r="A102" s="44"/>
      <c r="B102" s="44"/>
      <c r="C102" s="44"/>
      <c r="D102" s="44"/>
      <c r="E102" s="44"/>
      <c r="F102" s="44"/>
      <c r="G102" s="44"/>
      <c r="H102" s="44"/>
      <c r="I102" s="78"/>
      <c r="J102" s="112"/>
      <c r="K102" s="44"/>
      <c r="L102" s="44"/>
      <c r="M102" s="44"/>
      <c r="N102" s="44"/>
      <c r="O102" s="113"/>
      <c r="P102" s="113"/>
      <c r="Q102" s="44"/>
      <c r="R102" s="44"/>
      <c r="S102" s="79" t="str">
        <f>IF(A102="","",(IF(COUNTA(B102:F102)=5,1,0)+IF(COUNTIF('Görev ve İş Yükü'!$A$6:$A$305,A102)&gt;0,1,0)+IF(COUNTIF(Yetkinlikler!$A$6:$A$305,A102)&gt;0,1,0)+IF(COUNTIF('İş Gereklilikleri'!$A$6:$A$105,A102)&gt;0,1,0)+IF(COUNTIF('KPI ve Çıktılar'!$A$6:$A$205,A102)&gt;0,1,0)+IF(COUNTIF('Risk ve Koşullar'!$A$6:$A$205,A102)&gt;0,1,0)+IF(COUNTIF('İş Değerleme &amp; Kademe'!$A$6:$A$105,A102)&gt;0,1,0)+IF(COUNTIF('Yetenek &amp; Kariyer'!$A$6:$A$105,A102)&gt;0,1,0))/8)</f>
        <v/>
      </c>
      <c r="T102" s="44"/>
      <c r="U102" s="44"/>
    </row>
    <row r="103" spans="1:21" ht="36" customHeight="1" x14ac:dyDescent="0.25">
      <c r="A103" s="44"/>
      <c r="B103" s="44"/>
      <c r="C103" s="44"/>
      <c r="D103" s="44"/>
      <c r="E103" s="44"/>
      <c r="F103" s="44"/>
      <c r="G103" s="44"/>
      <c r="H103" s="44"/>
      <c r="I103" s="78"/>
      <c r="J103" s="112"/>
      <c r="K103" s="44"/>
      <c r="L103" s="44"/>
      <c r="M103" s="44"/>
      <c r="N103" s="44"/>
      <c r="O103" s="113"/>
      <c r="P103" s="113"/>
      <c r="Q103" s="44"/>
      <c r="R103" s="44"/>
      <c r="S103" s="79" t="str">
        <f>IF(A103="","",(IF(COUNTA(B103:F103)=5,1,0)+IF(COUNTIF('Görev ve İş Yükü'!$A$6:$A$305,A103)&gt;0,1,0)+IF(COUNTIF(Yetkinlikler!$A$6:$A$305,A103)&gt;0,1,0)+IF(COUNTIF('İş Gereklilikleri'!$A$6:$A$105,A103)&gt;0,1,0)+IF(COUNTIF('KPI ve Çıktılar'!$A$6:$A$205,A103)&gt;0,1,0)+IF(COUNTIF('Risk ve Koşullar'!$A$6:$A$205,A103)&gt;0,1,0)+IF(COUNTIF('İş Değerleme &amp; Kademe'!$A$6:$A$105,A103)&gt;0,1,0)+IF(COUNTIF('Yetenek &amp; Kariyer'!$A$6:$A$105,A103)&gt;0,1,0))/8)</f>
        <v/>
      </c>
      <c r="T103" s="44"/>
      <c r="U103" s="44"/>
    </row>
    <row r="104" spans="1:21" ht="36" customHeight="1" x14ac:dyDescent="0.25">
      <c r="A104" s="44"/>
      <c r="B104" s="44"/>
      <c r="C104" s="44"/>
      <c r="D104" s="44"/>
      <c r="E104" s="44"/>
      <c r="F104" s="44"/>
      <c r="G104" s="44"/>
      <c r="H104" s="44"/>
      <c r="I104" s="78"/>
      <c r="J104" s="112"/>
      <c r="K104" s="44"/>
      <c r="L104" s="44"/>
      <c r="M104" s="44"/>
      <c r="N104" s="44"/>
      <c r="O104" s="113"/>
      <c r="P104" s="113"/>
      <c r="Q104" s="44"/>
      <c r="R104" s="44"/>
      <c r="S104" s="79" t="str">
        <f>IF(A104="","",(IF(COUNTA(B104:F104)=5,1,0)+IF(COUNTIF('Görev ve İş Yükü'!$A$6:$A$305,A104)&gt;0,1,0)+IF(COUNTIF(Yetkinlikler!$A$6:$A$305,A104)&gt;0,1,0)+IF(COUNTIF('İş Gereklilikleri'!$A$6:$A$105,A104)&gt;0,1,0)+IF(COUNTIF('KPI ve Çıktılar'!$A$6:$A$205,A104)&gt;0,1,0)+IF(COUNTIF('Risk ve Koşullar'!$A$6:$A$205,A104)&gt;0,1,0)+IF(COUNTIF('İş Değerleme &amp; Kademe'!$A$6:$A$105,A104)&gt;0,1,0)+IF(COUNTIF('Yetenek &amp; Kariyer'!$A$6:$A$105,A104)&gt;0,1,0))/8)</f>
        <v/>
      </c>
      <c r="T104" s="44"/>
      <c r="U104" s="44"/>
    </row>
    <row r="105" spans="1:21" ht="36" customHeight="1" x14ac:dyDescent="0.25">
      <c r="A105" s="45"/>
      <c r="B105" s="45"/>
      <c r="C105" s="45"/>
      <c r="D105" s="45"/>
      <c r="E105" s="45"/>
      <c r="F105" s="45"/>
      <c r="G105" s="45"/>
      <c r="H105" s="45"/>
      <c r="I105" s="80"/>
      <c r="J105" s="114"/>
      <c r="K105" s="45"/>
      <c r="L105" s="45"/>
      <c r="M105" s="45"/>
      <c r="N105" s="45"/>
      <c r="O105" s="115"/>
      <c r="P105" s="115"/>
      <c r="Q105" s="45"/>
      <c r="R105" s="45"/>
      <c r="S105" s="81" t="str">
        <f>IF(A105="","",(IF(COUNTA(B105:F105)=5,1,0)+IF(COUNTIF('Görev ve İş Yükü'!$A$6:$A$305,A105)&gt;0,1,0)+IF(COUNTIF(Yetkinlikler!$A$6:$A$305,A105)&gt;0,1,0)+IF(COUNTIF('İş Gereklilikleri'!$A$6:$A$105,A105)&gt;0,1,0)+IF(COUNTIF('KPI ve Çıktılar'!$A$6:$A$205,A105)&gt;0,1,0)+IF(COUNTIF('Risk ve Koşullar'!$A$6:$A$205,A105)&gt;0,1,0)+IF(COUNTIF('İş Değerleme &amp; Kademe'!$A$6:$A$105,A105)&gt;0,1,0)+IF(COUNTIF('Yetenek &amp; Kariyer'!$A$6:$A$105,A105)&gt;0,1,0))/8)</f>
        <v/>
      </c>
      <c r="T105" s="45"/>
      <c r="U105" s="45"/>
    </row>
  </sheetData>
  <mergeCells count="3">
    <mergeCell ref="A1:U1"/>
    <mergeCell ref="A3:U3"/>
    <mergeCell ref="A2:U2"/>
  </mergeCells>
  <conditionalFormatting sqref="S6:S105">
    <cfRule type="dataBar" priority="1">
      <dataBar>
        <cfvo type="min"/>
        <cfvo type="max"/>
        <color rgb="FF0F6B78"/>
      </dataBar>
    </cfRule>
  </conditionalFormatting>
  <conditionalFormatting sqref="Q6:Q105">
    <cfRule type="containsText" dxfId="20" priority="2" operator="containsText" text="Tamamlandı"/>
    <cfRule type="containsText" dxfId="19" priority="3" operator="containsText" text="Revizyon"/>
  </conditionalFormatting>
  <conditionalFormatting sqref="R6:R105">
    <cfRule type="containsText" dxfId="18" priority="4" operator="containsText" text="Kritik"/>
  </conditionalFormatting>
  <dataValidations count="1">
    <dataValidation type="whole" sqref="I6:I105">
      <formula1>0</formula1>
      <formula2>9999</formula2>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showGridLines="0" workbookViewId="0">
      <selection activeCell="E6" sqref="E6"/>
    </sheetView>
  </sheetViews>
  <sheetFormatPr defaultRowHeight="15" x14ac:dyDescent="0.25"/>
  <cols>
    <col min="1" max="1" width="7" style="104" customWidth="1"/>
    <col min="2" max="2" width="28" style="104" customWidth="1"/>
    <col min="3" max="3" width="62" style="104" customWidth="1"/>
    <col min="4" max="4" width="24" style="104" customWidth="1"/>
    <col min="5" max="5" width="30" style="104" customWidth="1"/>
    <col min="6" max="6" width="23" style="104" customWidth="1"/>
  </cols>
  <sheetData>
    <row r="1" spans="1:6" ht="30" customHeight="1" x14ac:dyDescent="0.25">
      <c r="A1" s="143" t="s">
        <v>172</v>
      </c>
      <c r="B1" s="125"/>
      <c r="C1" s="125"/>
      <c r="D1" s="125"/>
      <c r="E1" s="125"/>
      <c r="F1" s="125"/>
    </row>
    <row r="2" spans="1:6" ht="32.1" customHeight="1" x14ac:dyDescent="0.25">
      <c r="A2" s="133" t="s">
        <v>173</v>
      </c>
      <c r="B2" s="125"/>
      <c r="C2" s="125"/>
      <c r="D2" s="125"/>
      <c r="E2" s="125"/>
      <c r="F2" s="125"/>
    </row>
    <row r="3" spans="1:6" ht="30" customHeight="1" x14ac:dyDescent="0.25">
      <c r="A3" s="145" t="s">
        <v>174</v>
      </c>
      <c r="B3" s="125"/>
      <c r="C3" s="125"/>
      <c r="D3" s="125"/>
      <c r="E3" s="125"/>
      <c r="F3" s="125"/>
    </row>
    <row r="5" spans="1:6" ht="36" customHeight="1" x14ac:dyDescent="0.25">
      <c r="A5" s="9" t="s">
        <v>175</v>
      </c>
      <c r="B5" s="9" t="s">
        <v>176</v>
      </c>
      <c r="C5" s="9" t="s">
        <v>177</v>
      </c>
      <c r="D5" s="9" t="s">
        <v>178</v>
      </c>
      <c r="E5" s="9" t="s">
        <v>179</v>
      </c>
      <c r="F5" s="9" t="s">
        <v>180</v>
      </c>
    </row>
    <row r="6" spans="1:6" ht="45.95" customHeight="1" x14ac:dyDescent="0.25">
      <c r="A6" s="49">
        <v>1</v>
      </c>
      <c r="B6" s="52" t="s">
        <v>181</v>
      </c>
      <c r="C6" s="40" t="s">
        <v>182</v>
      </c>
      <c r="D6" s="40" t="s">
        <v>183</v>
      </c>
      <c r="E6" s="40" t="s">
        <v>184</v>
      </c>
      <c r="F6" s="40" t="s">
        <v>185</v>
      </c>
    </row>
    <row r="7" spans="1:6" ht="45.95" customHeight="1" x14ac:dyDescent="0.25">
      <c r="A7" s="50">
        <v>2</v>
      </c>
      <c r="B7" s="53" t="s">
        <v>181</v>
      </c>
      <c r="C7" s="41" t="s">
        <v>186</v>
      </c>
      <c r="D7" s="41" t="s">
        <v>187</v>
      </c>
      <c r="E7" s="41" t="s">
        <v>188</v>
      </c>
      <c r="F7" s="41" t="s">
        <v>189</v>
      </c>
    </row>
    <row r="8" spans="1:6" ht="45.95" customHeight="1" x14ac:dyDescent="0.25">
      <c r="A8" s="50">
        <v>3</v>
      </c>
      <c r="B8" s="53" t="s">
        <v>181</v>
      </c>
      <c r="C8" s="41" t="s">
        <v>190</v>
      </c>
      <c r="D8" s="41" t="s">
        <v>191</v>
      </c>
      <c r="E8" s="41" t="s">
        <v>192</v>
      </c>
      <c r="F8" s="41" t="s">
        <v>193</v>
      </c>
    </row>
    <row r="9" spans="1:6" ht="45.95" customHeight="1" x14ac:dyDescent="0.25">
      <c r="A9" s="50">
        <v>4</v>
      </c>
      <c r="B9" s="53" t="s">
        <v>181</v>
      </c>
      <c r="C9" s="41" t="s">
        <v>194</v>
      </c>
      <c r="D9" s="41" t="s">
        <v>195</v>
      </c>
      <c r="E9" s="41" t="s">
        <v>17</v>
      </c>
      <c r="F9" s="41" t="s">
        <v>193</v>
      </c>
    </row>
    <row r="10" spans="1:6" ht="45.95" customHeight="1" x14ac:dyDescent="0.25">
      <c r="A10" s="50">
        <v>5</v>
      </c>
      <c r="B10" s="53" t="s">
        <v>181</v>
      </c>
      <c r="C10" s="41" t="s">
        <v>196</v>
      </c>
      <c r="D10" s="41" t="s">
        <v>187</v>
      </c>
      <c r="E10" s="41" t="s">
        <v>197</v>
      </c>
      <c r="F10" s="41" t="s">
        <v>198</v>
      </c>
    </row>
    <row r="11" spans="1:6" ht="45.95" customHeight="1" x14ac:dyDescent="0.25">
      <c r="A11" s="50">
        <v>6</v>
      </c>
      <c r="B11" s="53" t="s">
        <v>181</v>
      </c>
      <c r="C11" s="41" t="s">
        <v>199</v>
      </c>
      <c r="D11" s="41" t="s">
        <v>200</v>
      </c>
      <c r="E11" s="41" t="s">
        <v>201</v>
      </c>
      <c r="F11" s="41" t="s">
        <v>202</v>
      </c>
    </row>
    <row r="12" spans="1:6" ht="45.95" customHeight="1" x14ac:dyDescent="0.25">
      <c r="A12" s="50">
        <v>7</v>
      </c>
      <c r="B12" s="53" t="s">
        <v>203</v>
      </c>
      <c r="C12" s="41" t="s">
        <v>204</v>
      </c>
      <c r="D12" s="41" t="s">
        <v>205</v>
      </c>
      <c r="E12" s="41" t="s">
        <v>206</v>
      </c>
      <c r="F12" s="41" t="s">
        <v>119</v>
      </c>
    </row>
    <row r="13" spans="1:6" ht="45.95" customHeight="1" x14ac:dyDescent="0.25">
      <c r="A13" s="50">
        <v>8</v>
      </c>
      <c r="B13" s="53" t="s">
        <v>203</v>
      </c>
      <c r="C13" s="41" t="s">
        <v>207</v>
      </c>
      <c r="D13" s="41" t="s">
        <v>205</v>
      </c>
      <c r="E13" s="41" t="s">
        <v>208</v>
      </c>
      <c r="F13" s="41" t="s">
        <v>119</v>
      </c>
    </row>
    <row r="14" spans="1:6" ht="45.95" customHeight="1" x14ac:dyDescent="0.25">
      <c r="A14" s="50">
        <v>9</v>
      </c>
      <c r="B14" s="53" t="s">
        <v>203</v>
      </c>
      <c r="C14" s="41" t="s">
        <v>209</v>
      </c>
      <c r="D14" s="41" t="s">
        <v>205</v>
      </c>
      <c r="E14" s="41" t="s">
        <v>210</v>
      </c>
      <c r="F14" s="41" t="s">
        <v>119</v>
      </c>
    </row>
    <row r="15" spans="1:6" ht="45.95" customHeight="1" x14ac:dyDescent="0.25">
      <c r="A15" s="50">
        <v>10</v>
      </c>
      <c r="B15" s="53" t="s">
        <v>203</v>
      </c>
      <c r="C15" s="41" t="s">
        <v>211</v>
      </c>
      <c r="D15" s="41" t="s">
        <v>205</v>
      </c>
      <c r="E15" s="41" t="s">
        <v>212</v>
      </c>
      <c r="F15" s="41" t="s">
        <v>119</v>
      </c>
    </row>
    <row r="16" spans="1:6" ht="45.95" customHeight="1" x14ac:dyDescent="0.25">
      <c r="A16" s="50">
        <v>11</v>
      </c>
      <c r="B16" s="53" t="s">
        <v>203</v>
      </c>
      <c r="C16" s="41" t="s">
        <v>213</v>
      </c>
      <c r="D16" s="41" t="s">
        <v>214</v>
      </c>
      <c r="E16" s="41" t="s">
        <v>215</v>
      </c>
      <c r="F16" s="41" t="s">
        <v>189</v>
      </c>
    </row>
    <row r="17" spans="1:6" ht="45.95" customHeight="1" x14ac:dyDescent="0.25">
      <c r="A17" s="50">
        <v>12</v>
      </c>
      <c r="B17" s="53" t="s">
        <v>203</v>
      </c>
      <c r="C17" s="41" t="s">
        <v>216</v>
      </c>
      <c r="D17" s="41" t="s">
        <v>200</v>
      </c>
      <c r="E17" s="41" t="s">
        <v>217</v>
      </c>
      <c r="F17" s="41" t="s">
        <v>119</v>
      </c>
    </row>
    <row r="18" spans="1:6" ht="45.95" customHeight="1" x14ac:dyDescent="0.25">
      <c r="A18" s="50">
        <v>13</v>
      </c>
      <c r="B18" s="53" t="s">
        <v>203</v>
      </c>
      <c r="C18" s="41" t="s">
        <v>218</v>
      </c>
      <c r="D18" s="41" t="s">
        <v>183</v>
      </c>
      <c r="E18" s="41" t="s">
        <v>219</v>
      </c>
      <c r="F18" s="41" t="s">
        <v>220</v>
      </c>
    </row>
    <row r="19" spans="1:6" ht="45.95" customHeight="1" x14ac:dyDescent="0.25">
      <c r="A19" s="50">
        <v>14</v>
      </c>
      <c r="B19" s="53" t="s">
        <v>203</v>
      </c>
      <c r="C19" s="41" t="s">
        <v>221</v>
      </c>
      <c r="D19" s="41" t="s">
        <v>205</v>
      </c>
      <c r="E19" s="41" t="s">
        <v>222</v>
      </c>
      <c r="F19" s="41" t="s">
        <v>119</v>
      </c>
    </row>
    <row r="20" spans="1:6" ht="45.95" customHeight="1" x14ac:dyDescent="0.25">
      <c r="A20" s="50">
        <v>15</v>
      </c>
      <c r="B20" s="53" t="s">
        <v>203</v>
      </c>
      <c r="C20" s="41" t="s">
        <v>223</v>
      </c>
      <c r="D20" s="41" t="s">
        <v>205</v>
      </c>
      <c r="E20" s="41" t="s">
        <v>224</v>
      </c>
      <c r="F20" s="41" t="s">
        <v>119</v>
      </c>
    </row>
    <row r="21" spans="1:6" ht="45.95" customHeight="1" x14ac:dyDescent="0.25">
      <c r="A21" s="50">
        <v>16</v>
      </c>
      <c r="B21" s="53" t="s">
        <v>203</v>
      </c>
      <c r="C21" s="41" t="s">
        <v>225</v>
      </c>
      <c r="D21" s="41" t="s">
        <v>183</v>
      </c>
      <c r="E21" s="41" t="s">
        <v>226</v>
      </c>
      <c r="F21" s="41" t="s">
        <v>220</v>
      </c>
    </row>
    <row r="22" spans="1:6" ht="45.95" customHeight="1" x14ac:dyDescent="0.25">
      <c r="A22" s="50">
        <v>17</v>
      </c>
      <c r="B22" s="53" t="s">
        <v>227</v>
      </c>
      <c r="C22" s="41" t="s">
        <v>228</v>
      </c>
      <c r="D22" s="41" t="s">
        <v>229</v>
      </c>
      <c r="E22" s="41" t="s">
        <v>230</v>
      </c>
      <c r="F22" s="41" t="s">
        <v>119</v>
      </c>
    </row>
    <row r="23" spans="1:6" ht="45.95" customHeight="1" x14ac:dyDescent="0.25">
      <c r="A23" s="50">
        <v>18</v>
      </c>
      <c r="B23" s="53" t="s">
        <v>227</v>
      </c>
      <c r="C23" s="41" t="s">
        <v>231</v>
      </c>
      <c r="D23" s="41" t="s">
        <v>205</v>
      </c>
      <c r="E23" s="41" t="s">
        <v>232</v>
      </c>
      <c r="F23" s="41" t="s">
        <v>119</v>
      </c>
    </row>
    <row r="24" spans="1:6" ht="45.95" customHeight="1" x14ac:dyDescent="0.25">
      <c r="A24" s="50">
        <v>19</v>
      </c>
      <c r="B24" s="53" t="s">
        <v>227</v>
      </c>
      <c r="C24" s="41" t="s">
        <v>233</v>
      </c>
      <c r="D24" s="41" t="s">
        <v>183</v>
      </c>
      <c r="E24" s="41" t="s">
        <v>234</v>
      </c>
      <c r="F24" s="41" t="s">
        <v>119</v>
      </c>
    </row>
    <row r="25" spans="1:6" ht="45.95" customHeight="1" x14ac:dyDescent="0.25">
      <c r="A25" s="50">
        <v>20</v>
      </c>
      <c r="B25" s="53" t="s">
        <v>227</v>
      </c>
      <c r="C25" s="41" t="s">
        <v>235</v>
      </c>
      <c r="D25" s="41" t="s">
        <v>205</v>
      </c>
      <c r="E25" s="41" t="s">
        <v>236</v>
      </c>
      <c r="F25" s="41" t="s">
        <v>119</v>
      </c>
    </row>
    <row r="26" spans="1:6" ht="45.95" customHeight="1" x14ac:dyDescent="0.25">
      <c r="A26" s="50">
        <v>21</v>
      </c>
      <c r="B26" s="53" t="s">
        <v>227</v>
      </c>
      <c r="C26" s="41" t="s">
        <v>237</v>
      </c>
      <c r="D26" s="41" t="s">
        <v>205</v>
      </c>
      <c r="E26" s="41" t="s">
        <v>238</v>
      </c>
      <c r="F26" s="41" t="s">
        <v>119</v>
      </c>
    </row>
    <row r="27" spans="1:6" ht="45.95" customHeight="1" x14ac:dyDescent="0.25">
      <c r="A27" s="50">
        <v>22</v>
      </c>
      <c r="B27" s="53" t="s">
        <v>227</v>
      </c>
      <c r="C27" s="41" t="s">
        <v>239</v>
      </c>
      <c r="D27" s="41" t="s">
        <v>183</v>
      </c>
      <c r="E27" s="41" t="s">
        <v>240</v>
      </c>
      <c r="F27" s="41" t="s">
        <v>202</v>
      </c>
    </row>
    <row r="28" spans="1:6" ht="45.95" customHeight="1" x14ac:dyDescent="0.25">
      <c r="A28" s="50">
        <v>23</v>
      </c>
      <c r="B28" s="53" t="s">
        <v>227</v>
      </c>
      <c r="C28" s="41" t="s">
        <v>241</v>
      </c>
      <c r="D28" s="41" t="s">
        <v>187</v>
      </c>
      <c r="E28" s="41" t="s">
        <v>242</v>
      </c>
      <c r="F28" s="41" t="s">
        <v>193</v>
      </c>
    </row>
    <row r="29" spans="1:6" ht="45.95" customHeight="1" x14ac:dyDescent="0.25">
      <c r="A29" s="50">
        <v>24</v>
      </c>
      <c r="B29" s="53" t="s">
        <v>243</v>
      </c>
      <c r="C29" s="41" t="s">
        <v>244</v>
      </c>
      <c r="D29" s="41" t="s">
        <v>187</v>
      </c>
      <c r="E29" s="41" t="s">
        <v>245</v>
      </c>
      <c r="F29" s="41" t="s">
        <v>220</v>
      </c>
    </row>
    <row r="30" spans="1:6" ht="45.95" customHeight="1" x14ac:dyDescent="0.25">
      <c r="A30" s="50">
        <v>25</v>
      </c>
      <c r="B30" s="53" t="s">
        <v>243</v>
      </c>
      <c r="C30" s="41" t="s">
        <v>246</v>
      </c>
      <c r="D30" s="41" t="s">
        <v>183</v>
      </c>
      <c r="E30" s="41" t="s">
        <v>247</v>
      </c>
      <c r="F30" s="41" t="s">
        <v>220</v>
      </c>
    </row>
    <row r="31" spans="1:6" ht="45.95" customHeight="1" x14ac:dyDescent="0.25">
      <c r="A31" s="50">
        <v>26</v>
      </c>
      <c r="B31" s="53" t="s">
        <v>243</v>
      </c>
      <c r="C31" s="41" t="s">
        <v>248</v>
      </c>
      <c r="D31" s="41" t="s">
        <v>187</v>
      </c>
      <c r="E31" s="41" t="s">
        <v>249</v>
      </c>
      <c r="F31" s="41" t="s">
        <v>220</v>
      </c>
    </row>
    <row r="32" spans="1:6" ht="45.95" customHeight="1" x14ac:dyDescent="0.25">
      <c r="A32" s="50">
        <v>27</v>
      </c>
      <c r="B32" s="53" t="s">
        <v>243</v>
      </c>
      <c r="C32" s="41" t="s">
        <v>250</v>
      </c>
      <c r="D32" s="41" t="s">
        <v>251</v>
      </c>
      <c r="E32" s="41" t="s">
        <v>252</v>
      </c>
      <c r="F32" s="41" t="s">
        <v>220</v>
      </c>
    </row>
    <row r="33" spans="1:6" ht="45.95" customHeight="1" x14ac:dyDescent="0.25">
      <c r="A33" s="50">
        <v>28</v>
      </c>
      <c r="B33" s="53" t="s">
        <v>243</v>
      </c>
      <c r="C33" s="41" t="s">
        <v>253</v>
      </c>
      <c r="D33" s="41" t="s">
        <v>183</v>
      </c>
      <c r="E33" s="41" t="s">
        <v>254</v>
      </c>
      <c r="F33" s="41" t="s">
        <v>220</v>
      </c>
    </row>
    <row r="34" spans="1:6" ht="45.95" customHeight="1" x14ac:dyDescent="0.25">
      <c r="A34" s="50">
        <v>29</v>
      </c>
      <c r="B34" s="53" t="s">
        <v>243</v>
      </c>
      <c r="C34" s="41" t="s">
        <v>255</v>
      </c>
      <c r="D34" s="41" t="s">
        <v>187</v>
      </c>
      <c r="E34" s="41" t="s">
        <v>256</v>
      </c>
      <c r="F34" s="41" t="s">
        <v>198</v>
      </c>
    </row>
    <row r="35" spans="1:6" ht="45.95" customHeight="1" x14ac:dyDescent="0.25">
      <c r="A35" s="50">
        <v>30</v>
      </c>
      <c r="B35" s="53" t="s">
        <v>257</v>
      </c>
      <c r="C35" s="41" t="s">
        <v>258</v>
      </c>
      <c r="D35" s="41" t="s">
        <v>187</v>
      </c>
      <c r="E35" s="41" t="s">
        <v>259</v>
      </c>
      <c r="F35" s="41" t="s">
        <v>189</v>
      </c>
    </row>
    <row r="36" spans="1:6" ht="45.95" customHeight="1" x14ac:dyDescent="0.25">
      <c r="A36" s="50">
        <v>31</v>
      </c>
      <c r="B36" s="53" t="s">
        <v>257</v>
      </c>
      <c r="C36" s="41" t="s">
        <v>260</v>
      </c>
      <c r="D36" s="41" t="s">
        <v>261</v>
      </c>
      <c r="E36" s="41" t="s">
        <v>262</v>
      </c>
      <c r="F36" s="41" t="s">
        <v>189</v>
      </c>
    </row>
    <row r="37" spans="1:6" ht="45.95" customHeight="1" x14ac:dyDescent="0.25">
      <c r="A37" s="50">
        <v>32</v>
      </c>
      <c r="B37" s="53" t="s">
        <v>257</v>
      </c>
      <c r="C37" s="41" t="s">
        <v>263</v>
      </c>
      <c r="D37" s="41" t="s">
        <v>183</v>
      </c>
      <c r="E37" s="41" t="s">
        <v>264</v>
      </c>
      <c r="F37" s="41" t="s">
        <v>189</v>
      </c>
    </row>
    <row r="38" spans="1:6" ht="45.95" customHeight="1" x14ac:dyDescent="0.25">
      <c r="A38" s="50">
        <v>33</v>
      </c>
      <c r="B38" s="53" t="s">
        <v>257</v>
      </c>
      <c r="C38" s="41" t="s">
        <v>265</v>
      </c>
      <c r="D38" s="41" t="s">
        <v>187</v>
      </c>
      <c r="E38" s="41" t="s">
        <v>266</v>
      </c>
      <c r="F38" s="41" t="s">
        <v>189</v>
      </c>
    </row>
    <row r="39" spans="1:6" ht="45.95" customHeight="1" x14ac:dyDescent="0.25">
      <c r="A39" s="50">
        <v>34</v>
      </c>
      <c r="B39" s="53" t="s">
        <v>257</v>
      </c>
      <c r="C39" s="41" t="s">
        <v>267</v>
      </c>
      <c r="D39" s="41" t="s">
        <v>268</v>
      </c>
      <c r="E39" s="41" t="s">
        <v>210</v>
      </c>
      <c r="F39" s="41" t="s">
        <v>220</v>
      </c>
    </row>
    <row r="40" spans="1:6" ht="45.95" customHeight="1" x14ac:dyDescent="0.25">
      <c r="A40" s="50">
        <v>35</v>
      </c>
      <c r="B40" s="53" t="s">
        <v>257</v>
      </c>
      <c r="C40" s="41" t="s">
        <v>269</v>
      </c>
      <c r="D40" s="41" t="s">
        <v>191</v>
      </c>
      <c r="E40" s="41" t="s">
        <v>270</v>
      </c>
      <c r="F40" s="41" t="s">
        <v>189</v>
      </c>
    </row>
    <row r="41" spans="1:6" ht="45.95" customHeight="1" x14ac:dyDescent="0.25">
      <c r="A41" s="50">
        <v>36</v>
      </c>
      <c r="B41" s="53" t="s">
        <v>271</v>
      </c>
      <c r="C41" s="41" t="s">
        <v>272</v>
      </c>
      <c r="D41" s="41" t="s">
        <v>191</v>
      </c>
      <c r="E41" s="41" t="s">
        <v>273</v>
      </c>
      <c r="F41" s="41" t="s">
        <v>185</v>
      </c>
    </row>
    <row r="42" spans="1:6" ht="45.95" customHeight="1" x14ac:dyDescent="0.25">
      <c r="A42" s="50">
        <v>37</v>
      </c>
      <c r="B42" s="53" t="s">
        <v>271</v>
      </c>
      <c r="C42" s="41" t="s">
        <v>274</v>
      </c>
      <c r="D42" s="41" t="s">
        <v>187</v>
      </c>
      <c r="E42" s="41" t="s">
        <v>275</v>
      </c>
      <c r="F42" s="41" t="s">
        <v>185</v>
      </c>
    </row>
    <row r="43" spans="1:6" ht="45.95" customHeight="1" x14ac:dyDescent="0.25">
      <c r="A43" s="50">
        <v>38</v>
      </c>
      <c r="B43" s="53" t="s">
        <v>271</v>
      </c>
      <c r="C43" s="41" t="s">
        <v>276</v>
      </c>
      <c r="D43" s="41" t="s">
        <v>277</v>
      </c>
      <c r="E43" s="41" t="s">
        <v>278</v>
      </c>
      <c r="F43" s="41" t="s">
        <v>185</v>
      </c>
    </row>
    <row r="44" spans="1:6" ht="45.95" customHeight="1" x14ac:dyDescent="0.25">
      <c r="A44" s="50">
        <v>39</v>
      </c>
      <c r="B44" s="53" t="s">
        <v>271</v>
      </c>
      <c r="C44" s="41" t="s">
        <v>279</v>
      </c>
      <c r="D44" s="41" t="s">
        <v>280</v>
      </c>
      <c r="E44" s="41" t="s">
        <v>281</v>
      </c>
      <c r="F44" s="41" t="s">
        <v>282</v>
      </c>
    </row>
    <row r="45" spans="1:6" ht="45.95" customHeight="1" x14ac:dyDescent="0.25">
      <c r="A45" s="50">
        <v>40</v>
      </c>
      <c r="B45" s="53" t="s">
        <v>271</v>
      </c>
      <c r="C45" s="41" t="s">
        <v>283</v>
      </c>
      <c r="D45" s="41" t="s">
        <v>191</v>
      </c>
      <c r="E45" s="41" t="s">
        <v>284</v>
      </c>
      <c r="F45" s="41" t="s">
        <v>282</v>
      </c>
    </row>
    <row r="46" spans="1:6" ht="45.95" customHeight="1" x14ac:dyDescent="0.25">
      <c r="A46" s="50">
        <v>41</v>
      </c>
      <c r="B46" s="53" t="s">
        <v>271</v>
      </c>
      <c r="C46" s="41" t="s">
        <v>285</v>
      </c>
      <c r="D46" s="41" t="s">
        <v>191</v>
      </c>
      <c r="E46" s="41" t="s">
        <v>286</v>
      </c>
      <c r="F46" s="41" t="s">
        <v>282</v>
      </c>
    </row>
    <row r="47" spans="1:6" ht="45.95" customHeight="1" x14ac:dyDescent="0.25">
      <c r="A47" s="50">
        <v>42</v>
      </c>
      <c r="B47" s="53" t="s">
        <v>271</v>
      </c>
      <c r="C47" s="41" t="s">
        <v>287</v>
      </c>
      <c r="D47" s="41" t="s">
        <v>288</v>
      </c>
      <c r="E47" s="41" t="s">
        <v>289</v>
      </c>
      <c r="F47" s="41" t="s">
        <v>185</v>
      </c>
    </row>
    <row r="48" spans="1:6" ht="45.95" customHeight="1" x14ac:dyDescent="0.25">
      <c r="A48" s="50">
        <v>43</v>
      </c>
      <c r="B48" s="53" t="s">
        <v>271</v>
      </c>
      <c r="C48" s="41" t="s">
        <v>290</v>
      </c>
      <c r="D48" s="41" t="s">
        <v>183</v>
      </c>
      <c r="E48" s="41" t="s">
        <v>291</v>
      </c>
      <c r="F48" s="41" t="s">
        <v>185</v>
      </c>
    </row>
    <row r="49" spans="1:6" ht="45.95" customHeight="1" x14ac:dyDescent="0.25">
      <c r="A49" s="50">
        <v>44</v>
      </c>
      <c r="B49" s="53" t="s">
        <v>292</v>
      </c>
      <c r="C49" s="41" t="s">
        <v>293</v>
      </c>
      <c r="D49" s="41" t="s">
        <v>205</v>
      </c>
      <c r="E49" s="41" t="s">
        <v>294</v>
      </c>
      <c r="F49" s="41" t="s">
        <v>220</v>
      </c>
    </row>
    <row r="50" spans="1:6" ht="45.95" customHeight="1" x14ac:dyDescent="0.25">
      <c r="A50" s="50">
        <v>45</v>
      </c>
      <c r="B50" s="53" t="s">
        <v>292</v>
      </c>
      <c r="C50" s="41" t="s">
        <v>295</v>
      </c>
      <c r="D50" s="41" t="s">
        <v>183</v>
      </c>
      <c r="E50" s="41" t="s">
        <v>296</v>
      </c>
      <c r="F50" s="41" t="s">
        <v>220</v>
      </c>
    </row>
    <row r="51" spans="1:6" ht="45.95" customHeight="1" x14ac:dyDescent="0.25">
      <c r="A51" s="50">
        <v>46</v>
      </c>
      <c r="B51" s="53" t="s">
        <v>292</v>
      </c>
      <c r="C51" s="41" t="s">
        <v>297</v>
      </c>
      <c r="D51" s="41" t="s">
        <v>205</v>
      </c>
      <c r="E51" s="41" t="s">
        <v>298</v>
      </c>
      <c r="F51" s="41" t="s">
        <v>220</v>
      </c>
    </row>
    <row r="52" spans="1:6" ht="45.95" customHeight="1" x14ac:dyDescent="0.25">
      <c r="A52" s="50">
        <v>47</v>
      </c>
      <c r="B52" s="53" t="s">
        <v>292</v>
      </c>
      <c r="C52" s="41" t="s">
        <v>299</v>
      </c>
      <c r="D52" s="41" t="s">
        <v>300</v>
      </c>
      <c r="E52" s="41" t="s">
        <v>301</v>
      </c>
      <c r="F52" s="41" t="s">
        <v>202</v>
      </c>
    </row>
    <row r="53" spans="1:6" ht="45.95" customHeight="1" x14ac:dyDescent="0.25">
      <c r="A53" s="50">
        <v>48</v>
      </c>
      <c r="B53" s="53" t="s">
        <v>302</v>
      </c>
      <c r="C53" s="41" t="s">
        <v>303</v>
      </c>
      <c r="D53" s="41" t="s">
        <v>304</v>
      </c>
      <c r="E53" s="41" t="s">
        <v>305</v>
      </c>
      <c r="F53" s="41" t="s">
        <v>198</v>
      </c>
    </row>
    <row r="54" spans="1:6" ht="45.95" customHeight="1" x14ac:dyDescent="0.25">
      <c r="A54" s="50">
        <v>49</v>
      </c>
      <c r="B54" s="53" t="s">
        <v>302</v>
      </c>
      <c r="C54" s="41" t="s">
        <v>306</v>
      </c>
      <c r="D54" s="41" t="s">
        <v>307</v>
      </c>
      <c r="E54" s="41" t="s">
        <v>308</v>
      </c>
      <c r="F54" s="41" t="s">
        <v>198</v>
      </c>
    </row>
    <row r="55" spans="1:6" ht="45.95" customHeight="1" x14ac:dyDescent="0.25">
      <c r="A55" s="50">
        <v>50</v>
      </c>
      <c r="B55" s="53" t="s">
        <v>302</v>
      </c>
      <c r="C55" s="41" t="s">
        <v>309</v>
      </c>
      <c r="D55" s="41" t="s">
        <v>310</v>
      </c>
      <c r="E55" s="41" t="s">
        <v>311</v>
      </c>
      <c r="F55" s="41" t="s">
        <v>198</v>
      </c>
    </row>
    <row r="56" spans="1:6" ht="45.95" customHeight="1" x14ac:dyDescent="0.25">
      <c r="A56" s="50">
        <v>51</v>
      </c>
      <c r="B56" s="53" t="s">
        <v>302</v>
      </c>
      <c r="C56" s="41" t="s">
        <v>312</v>
      </c>
      <c r="D56" s="41" t="s">
        <v>313</v>
      </c>
      <c r="E56" s="41" t="s">
        <v>314</v>
      </c>
      <c r="F56" s="41" t="s">
        <v>198</v>
      </c>
    </row>
    <row r="57" spans="1:6" ht="45.95" customHeight="1" x14ac:dyDescent="0.25">
      <c r="A57" s="50">
        <v>52</v>
      </c>
      <c r="B57" s="53" t="s">
        <v>302</v>
      </c>
      <c r="C57" s="41" t="s">
        <v>315</v>
      </c>
      <c r="D57" s="41" t="s">
        <v>307</v>
      </c>
      <c r="E57" s="41" t="s">
        <v>316</v>
      </c>
      <c r="F57" s="41" t="s">
        <v>198</v>
      </c>
    </row>
    <row r="58" spans="1:6" ht="45.95" customHeight="1" x14ac:dyDescent="0.25">
      <c r="A58" s="50">
        <v>53</v>
      </c>
      <c r="B58" s="53" t="s">
        <v>317</v>
      </c>
      <c r="C58" s="41" t="s">
        <v>318</v>
      </c>
      <c r="D58" s="41" t="s">
        <v>319</v>
      </c>
      <c r="E58" s="41" t="s">
        <v>320</v>
      </c>
      <c r="F58" s="41" t="s">
        <v>119</v>
      </c>
    </row>
    <row r="59" spans="1:6" ht="45.95" customHeight="1" x14ac:dyDescent="0.25">
      <c r="A59" s="50">
        <v>54</v>
      </c>
      <c r="B59" s="53" t="s">
        <v>317</v>
      </c>
      <c r="C59" s="41" t="s">
        <v>321</v>
      </c>
      <c r="D59" s="41" t="s">
        <v>187</v>
      </c>
      <c r="E59" s="41" t="s">
        <v>322</v>
      </c>
      <c r="F59" s="41" t="s">
        <v>119</v>
      </c>
    </row>
    <row r="60" spans="1:6" ht="45.95" customHeight="1" x14ac:dyDescent="0.25">
      <c r="A60" s="50">
        <v>55</v>
      </c>
      <c r="B60" s="53" t="s">
        <v>317</v>
      </c>
      <c r="C60" s="41" t="s">
        <v>323</v>
      </c>
      <c r="D60" s="41" t="s">
        <v>191</v>
      </c>
      <c r="E60" s="41" t="s">
        <v>324</v>
      </c>
      <c r="F60" s="41" t="s">
        <v>202</v>
      </c>
    </row>
    <row r="61" spans="1:6" ht="45.95" customHeight="1" x14ac:dyDescent="0.25">
      <c r="A61" s="50">
        <v>56</v>
      </c>
      <c r="B61" s="53" t="s">
        <v>317</v>
      </c>
      <c r="C61" s="41" t="s">
        <v>325</v>
      </c>
      <c r="D61" s="41" t="s">
        <v>183</v>
      </c>
      <c r="E61" s="41" t="s">
        <v>326</v>
      </c>
      <c r="F61" s="41" t="s">
        <v>198</v>
      </c>
    </row>
    <row r="62" spans="1:6" ht="45.95" customHeight="1" x14ac:dyDescent="0.25">
      <c r="A62" s="50">
        <v>57</v>
      </c>
      <c r="B62" s="53" t="s">
        <v>317</v>
      </c>
      <c r="C62" s="41" t="s">
        <v>327</v>
      </c>
      <c r="D62" s="41" t="s">
        <v>183</v>
      </c>
      <c r="E62" s="41" t="s">
        <v>328</v>
      </c>
      <c r="F62" s="41" t="s">
        <v>202</v>
      </c>
    </row>
    <row r="63" spans="1:6" ht="45.95" customHeight="1" x14ac:dyDescent="0.25">
      <c r="A63" s="50">
        <v>58</v>
      </c>
      <c r="B63" s="53" t="s">
        <v>317</v>
      </c>
      <c r="C63" s="41" t="s">
        <v>329</v>
      </c>
      <c r="D63" s="41" t="s">
        <v>191</v>
      </c>
      <c r="E63" s="41" t="s">
        <v>330</v>
      </c>
      <c r="F63" s="41" t="s">
        <v>331</v>
      </c>
    </row>
    <row r="64" spans="1:6" ht="45.95" customHeight="1" x14ac:dyDescent="0.25">
      <c r="A64" s="50">
        <v>59</v>
      </c>
      <c r="B64" s="53" t="s">
        <v>332</v>
      </c>
      <c r="C64" s="41" t="s">
        <v>333</v>
      </c>
      <c r="D64" s="41" t="s">
        <v>20</v>
      </c>
      <c r="E64" s="41" t="s">
        <v>334</v>
      </c>
      <c r="F64" s="41" t="s">
        <v>202</v>
      </c>
    </row>
    <row r="65" spans="1:6" ht="45.95" customHeight="1" x14ac:dyDescent="0.25">
      <c r="A65" s="51">
        <v>60</v>
      </c>
      <c r="B65" s="54" t="s">
        <v>332</v>
      </c>
      <c r="C65" s="42" t="s">
        <v>335</v>
      </c>
      <c r="D65" s="42" t="s">
        <v>16</v>
      </c>
      <c r="E65" s="42" t="s">
        <v>336</v>
      </c>
      <c r="F65" s="42" t="s">
        <v>202</v>
      </c>
    </row>
  </sheetData>
  <mergeCells count="3">
    <mergeCell ref="A3:F3"/>
    <mergeCell ref="A2:F2"/>
    <mergeCell ref="A1: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5"/>
  <sheetViews>
    <sheetView showGridLines="0" workbookViewId="0">
      <selection sqref="A1:V1"/>
    </sheetView>
  </sheetViews>
  <sheetFormatPr defaultRowHeight="15" x14ac:dyDescent="0.25"/>
  <cols>
    <col min="1" max="2" width="14" style="104" customWidth="1"/>
    <col min="3" max="4" width="34" style="104" customWidth="1"/>
    <col min="5" max="5" width="24" style="104" customWidth="1"/>
    <col min="6" max="6" width="15" style="104" customWidth="1"/>
    <col min="7" max="10" width="17" style="104" customWidth="1"/>
    <col min="11" max="14" width="15" style="104" customWidth="1"/>
    <col min="15" max="16" width="20" style="104" customWidth="1"/>
    <col min="17" max="22" width="22" style="104" customWidth="1"/>
    <col min="23" max="23" width="16" style="104" customWidth="1"/>
    <col min="24" max="26" width="18" style="104" customWidth="1"/>
    <col min="27" max="27" width="16" style="104" customWidth="1"/>
    <col min="28" max="28" width="20" style="104" customWidth="1"/>
    <col min="29" max="29" width="12" style="104" customWidth="1"/>
    <col min="30" max="30" width="22" style="104" customWidth="1"/>
    <col min="31" max="32" width="18" style="104" customWidth="1"/>
  </cols>
  <sheetData>
    <row r="1" spans="1:32" ht="30" customHeight="1" x14ac:dyDescent="0.25">
      <c r="A1" s="143" t="s">
        <v>337</v>
      </c>
      <c r="B1" s="125"/>
      <c r="C1" s="125"/>
      <c r="D1" s="125"/>
      <c r="E1" s="125"/>
      <c r="F1" s="125"/>
      <c r="G1" s="125"/>
      <c r="H1" s="125"/>
      <c r="I1" s="125"/>
      <c r="J1" s="125"/>
      <c r="K1" s="125"/>
      <c r="L1" s="125"/>
      <c r="M1" s="125"/>
      <c r="N1" s="125"/>
      <c r="O1" s="125"/>
      <c r="P1" s="125"/>
      <c r="Q1" s="125"/>
      <c r="R1" s="125"/>
      <c r="S1" s="125"/>
      <c r="T1" s="125"/>
      <c r="U1" s="125"/>
      <c r="V1" s="125"/>
    </row>
    <row r="2" spans="1:32" ht="32.1" customHeight="1" x14ac:dyDescent="0.25">
      <c r="A2" s="133" t="s">
        <v>338</v>
      </c>
      <c r="B2" s="125"/>
      <c r="C2" s="125"/>
      <c r="D2" s="125"/>
      <c r="E2" s="125"/>
      <c r="F2" s="125"/>
      <c r="G2" s="125"/>
      <c r="H2" s="125"/>
      <c r="I2" s="125"/>
      <c r="J2" s="125"/>
      <c r="K2" s="125"/>
      <c r="L2" s="125"/>
      <c r="M2" s="125"/>
      <c r="N2" s="125"/>
      <c r="O2" s="125"/>
      <c r="P2" s="125"/>
      <c r="Q2" s="125"/>
      <c r="R2" s="125"/>
      <c r="S2" s="125"/>
      <c r="T2" s="125"/>
      <c r="U2" s="125"/>
      <c r="V2" s="125"/>
    </row>
    <row r="3" spans="1:32" ht="30" customHeight="1" x14ac:dyDescent="0.25">
      <c r="A3" s="145" t="s">
        <v>339</v>
      </c>
      <c r="B3" s="125"/>
      <c r="C3" s="125"/>
      <c r="D3" s="125"/>
      <c r="E3" s="125"/>
      <c r="F3" s="125"/>
      <c r="G3" s="125"/>
      <c r="H3" s="125"/>
      <c r="I3" s="125"/>
      <c r="J3" s="125"/>
      <c r="K3" s="125"/>
      <c r="L3" s="125"/>
      <c r="M3" s="125"/>
      <c r="N3" s="125"/>
      <c r="O3" s="125"/>
      <c r="P3" s="125"/>
      <c r="Q3" s="125"/>
      <c r="R3" s="125"/>
      <c r="S3" s="125"/>
      <c r="T3" s="125"/>
      <c r="U3" s="125"/>
      <c r="V3" s="125"/>
    </row>
    <row r="5" spans="1:32" ht="36" customHeight="1" x14ac:dyDescent="0.25">
      <c r="A5" s="9" t="s">
        <v>139</v>
      </c>
      <c r="B5" s="9" t="s">
        <v>340</v>
      </c>
      <c r="C5" s="9" t="s">
        <v>341</v>
      </c>
      <c r="D5" s="9" t="s">
        <v>342</v>
      </c>
      <c r="E5" s="9" t="s">
        <v>343</v>
      </c>
      <c r="F5" s="9" t="s">
        <v>344</v>
      </c>
      <c r="G5" s="9" t="s">
        <v>345</v>
      </c>
      <c r="H5" s="9" t="s">
        <v>346</v>
      </c>
      <c r="I5" s="9" t="s">
        <v>347</v>
      </c>
      <c r="J5" s="9" t="s">
        <v>348</v>
      </c>
      <c r="K5" s="9" t="s">
        <v>349</v>
      </c>
      <c r="L5" s="9" t="s">
        <v>350</v>
      </c>
      <c r="M5" s="9" t="s">
        <v>351</v>
      </c>
      <c r="N5" s="9" t="s">
        <v>352</v>
      </c>
      <c r="O5" s="9" t="s">
        <v>353</v>
      </c>
      <c r="P5" s="9" t="s">
        <v>354</v>
      </c>
      <c r="Q5" s="9" t="s">
        <v>355</v>
      </c>
      <c r="R5" s="9" t="s">
        <v>356</v>
      </c>
      <c r="S5" s="9" t="s">
        <v>357</v>
      </c>
      <c r="T5" s="9" t="s">
        <v>358</v>
      </c>
      <c r="U5" s="9" t="s">
        <v>359</v>
      </c>
      <c r="V5" s="9" t="s">
        <v>360</v>
      </c>
      <c r="W5" s="72" t="s">
        <v>361</v>
      </c>
      <c r="X5" s="72" t="s">
        <v>362</v>
      </c>
      <c r="Y5" s="72" t="s">
        <v>363</v>
      </c>
      <c r="Z5" s="72" t="s">
        <v>364</v>
      </c>
      <c r="AA5" s="72" t="s">
        <v>365</v>
      </c>
      <c r="AB5" s="72" t="s">
        <v>366</v>
      </c>
      <c r="AC5" s="72" t="s">
        <v>367</v>
      </c>
      <c r="AD5" s="72" t="s">
        <v>368</v>
      </c>
      <c r="AE5" s="71" t="s">
        <v>369</v>
      </c>
      <c r="AF5" s="71" t="s">
        <v>370</v>
      </c>
    </row>
    <row r="6" spans="1:32" ht="48" customHeight="1" x14ac:dyDescent="0.25">
      <c r="A6" s="43" t="s">
        <v>160</v>
      </c>
      <c r="B6" s="43">
        <v>1</v>
      </c>
      <c r="C6" s="43" t="s">
        <v>371</v>
      </c>
      <c r="D6" s="43" t="s">
        <v>372</v>
      </c>
      <c r="E6" s="43" t="s">
        <v>373</v>
      </c>
      <c r="F6" s="43" t="s">
        <v>374</v>
      </c>
      <c r="G6" s="110">
        <v>75</v>
      </c>
      <c r="H6" s="110">
        <v>20</v>
      </c>
      <c r="I6" s="116">
        <f t="shared" ref="I6:I69" si="0">IF(OR(A6="",G6="",H6=""),"",G6*H6/60)</f>
        <v>25</v>
      </c>
      <c r="J6" s="82">
        <f t="shared" ref="J6:J69" si="1">IF(AB6="","",IFERROR(AB6/SUMIFS($AB$6:$AB$305,$A$6:$A$305,A6),0))</f>
        <v>0.2357765248590466</v>
      </c>
      <c r="K6" s="76">
        <v>4</v>
      </c>
      <c r="L6" s="76">
        <v>4</v>
      </c>
      <c r="M6" s="83">
        <f t="shared" ref="M6:M69" si="2">IF(OR(K6="",L6=""),"",K6*L6)</f>
        <v>16</v>
      </c>
      <c r="N6" s="46" t="str">
        <f>IF(M6="","",IF(M6&gt;='Ayarlar ve Listeler'!$B$8,"Kritik",IF(M6&gt;='Ayarlar ve Listeler'!$B$7,"Yüksek",IF(M6&gt;='Ayarlar ve Listeler'!$B$6,"Orta","Düşük"))))</f>
        <v>Kritik</v>
      </c>
      <c r="O6" s="43" t="s">
        <v>375</v>
      </c>
      <c r="P6" s="43" t="s">
        <v>376</v>
      </c>
      <c r="Q6" s="43" t="s">
        <v>377</v>
      </c>
      <c r="R6" s="43" t="s">
        <v>88</v>
      </c>
      <c r="S6" s="43" t="s">
        <v>378</v>
      </c>
      <c r="T6" s="43" t="s">
        <v>88</v>
      </c>
      <c r="U6" s="43" t="s">
        <v>379</v>
      </c>
      <c r="V6" s="43" t="s">
        <v>380</v>
      </c>
      <c r="W6" s="109">
        <f>IF(A6="","",IFERROR(VLOOKUP(T6,'Ayarlar ve Listeler'!$W$17:$X$21,2,FALSE),1))</f>
        <v>1.1499999999999999</v>
      </c>
      <c r="X6" s="84"/>
      <c r="Y6" s="84"/>
      <c r="Z6" s="85">
        <f>IF(A6="","",IF(X6="",'Ayarlar ve Listeler'!$E$10,X6))</f>
        <v>0.82499999999999996</v>
      </c>
      <c r="AA6" s="85">
        <f>IF(A6="","",IF(Y6="",'Ayarlar ve Listeler'!$E$11,Y6))</f>
        <v>0.125</v>
      </c>
      <c r="AB6" s="86">
        <f t="shared" ref="AB6:AB69" si="3">IF(OR(A6="",G6="",H6=""),"",IFERROR((G6*H6*W6)/(60*Z6*(1-AA6)),0))</f>
        <v>39.826839826839823</v>
      </c>
      <c r="AC6" s="86">
        <f>IF(AB6="","",IFERROR(AB6/'Ayarlar ve Listeler'!$B$5,0))</f>
        <v>0.22921922202497741</v>
      </c>
      <c r="AD6" s="109" t="str">
        <f t="shared" ref="AD6:AD69" si="4">IF(OR(A6="",B6=""),"",A6&amp;"|"&amp;B6)</f>
        <v>IK-UZM-001|1</v>
      </c>
      <c r="AE6" s="108">
        <f>IF(A6="","",IFERROR(MATCH(A6,'Pozisyon Envanteri'!$A$6:$A$105,0),""))</f>
        <v>1</v>
      </c>
      <c r="AF6" s="108">
        <f t="shared" ref="AF6:AF69" si="5">IF(OR(AE6="",B6=""),"",AE6*1000+B6)</f>
        <v>1001</v>
      </c>
    </row>
    <row r="7" spans="1:32" ht="48" customHeight="1" x14ac:dyDescent="0.25">
      <c r="A7" s="44" t="s">
        <v>160</v>
      </c>
      <c r="B7" s="44">
        <v>2</v>
      </c>
      <c r="C7" s="44" t="s">
        <v>381</v>
      </c>
      <c r="D7" s="44" t="s">
        <v>382</v>
      </c>
      <c r="E7" s="44" t="s">
        <v>383</v>
      </c>
      <c r="F7" s="44" t="s">
        <v>374</v>
      </c>
      <c r="G7" s="112">
        <v>45</v>
      </c>
      <c r="H7" s="112">
        <v>25</v>
      </c>
      <c r="I7" s="117">
        <f t="shared" si="0"/>
        <v>18.75</v>
      </c>
      <c r="J7" s="87">
        <f t="shared" si="1"/>
        <v>0.16145566376217324</v>
      </c>
      <c r="K7" s="78">
        <v>5</v>
      </c>
      <c r="L7" s="78">
        <v>5</v>
      </c>
      <c r="M7" s="88">
        <f t="shared" si="2"/>
        <v>25</v>
      </c>
      <c r="N7" s="47" t="str">
        <f>IF(M7="","",IF(M7&gt;='Ayarlar ve Listeler'!$B$8,"Kritik",IF(M7&gt;='Ayarlar ve Listeler'!$B$7,"Yüksek",IF(M7&gt;='Ayarlar ve Listeler'!$B$6,"Orta","Düşük"))))</f>
        <v>Kritik</v>
      </c>
      <c r="O7" s="44" t="s">
        <v>384</v>
      </c>
      <c r="P7" s="44" t="s">
        <v>376</v>
      </c>
      <c r="Q7" s="44" t="s">
        <v>385</v>
      </c>
      <c r="R7" s="44" t="s">
        <v>91</v>
      </c>
      <c r="S7" s="44" t="s">
        <v>378</v>
      </c>
      <c r="T7" s="44" t="s">
        <v>85</v>
      </c>
      <c r="U7" s="44" t="s">
        <v>386</v>
      </c>
      <c r="V7" s="44" t="s">
        <v>387</v>
      </c>
      <c r="W7" s="109">
        <f>IF(A7="","",IFERROR(VLOOKUP(T7,'Ayarlar ve Listeler'!$W$17:$X$21,2,FALSE),1))</f>
        <v>1.05</v>
      </c>
      <c r="X7" s="84"/>
      <c r="Y7" s="84"/>
      <c r="Z7" s="85">
        <f>IF(A7="","",IF(X7="",'Ayarlar ve Listeler'!$E$10,X7))</f>
        <v>0.82499999999999996</v>
      </c>
      <c r="AA7" s="85">
        <f>IF(A7="","",IF(Y7="",'Ayarlar ve Listeler'!$E$11,Y7))</f>
        <v>0.125</v>
      </c>
      <c r="AB7" s="86">
        <f t="shared" si="3"/>
        <v>27.272727272727273</v>
      </c>
      <c r="AC7" s="86">
        <f>IF(AB7="","",IFERROR(AB7/'Ayarlar ve Listeler'!$B$5,0))</f>
        <v>0.15696533682145195</v>
      </c>
      <c r="AD7" s="109" t="str">
        <f t="shared" si="4"/>
        <v>IK-UZM-001|2</v>
      </c>
      <c r="AE7" s="108">
        <f>IF(A7="","",IFERROR(MATCH(A7,'Pozisyon Envanteri'!$A$6:$A$105,0),""))</f>
        <v>1</v>
      </c>
      <c r="AF7" s="108">
        <f t="shared" si="5"/>
        <v>1002</v>
      </c>
    </row>
    <row r="8" spans="1:32" ht="48" customHeight="1" x14ac:dyDescent="0.25">
      <c r="A8" s="44" t="s">
        <v>160</v>
      </c>
      <c r="B8" s="44">
        <v>3</v>
      </c>
      <c r="C8" s="44" t="s">
        <v>388</v>
      </c>
      <c r="D8" s="44" t="s">
        <v>389</v>
      </c>
      <c r="E8" s="44" t="s">
        <v>390</v>
      </c>
      <c r="F8" s="44" t="s">
        <v>391</v>
      </c>
      <c r="G8" s="112">
        <v>240</v>
      </c>
      <c r="H8" s="112">
        <v>4</v>
      </c>
      <c r="I8" s="117">
        <f t="shared" si="0"/>
        <v>16</v>
      </c>
      <c r="J8" s="87">
        <f t="shared" si="1"/>
        <v>0.13121476166068682</v>
      </c>
      <c r="K8" s="78">
        <v>5</v>
      </c>
      <c r="L8" s="78">
        <v>4</v>
      </c>
      <c r="M8" s="88">
        <f t="shared" si="2"/>
        <v>20</v>
      </c>
      <c r="N8" s="47" t="str">
        <f>IF(M8="","",IF(M8&gt;='Ayarlar ve Listeler'!$B$8,"Kritik",IF(M8&gt;='Ayarlar ve Listeler'!$B$7,"Yüksek",IF(M8&gt;='Ayarlar ve Listeler'!$B$6,"Orta","Düşük"))))</f>
        <v>Kritik</v>
      </c>
      <c r="O8" s="44" t="s">
        <v>392</v>
      </c>
      <c r="P8" s="44" t="s">
        <v>376</v>
      </c>
      <c r="Q8" s="44" t="s">
        <v>393</v>
      </c>
      <c r="R8" s="44" t="s">
        <v>91</v>
      </c>
      <c r="S8" s="44" t="s">
        <v>378</v>
      </c>
      <c r="T8" s="44" t="s">
        <v>394</v>
      </c>
      <c r="U8" s="44" t="s">
        <v>395</v>
      </c>
      <c r="V8" s="44" t="s">
        <v>396</v>
      </c>
      <c r="W8" s="109">
        <f>IF(A8="","",IFERROR(VLOOKUP(T8,'Ayarlar ve Listeler'!$W$17:$X$21,2,FALSE),1))</f>
        <v>1</v>
      </c>
      <c r="X8" s="84"/>
      <c r="Y8" s="84"/>
      <c r="Z8" s="85">
        <f>IF(A8="","",IF(X8="",'Ayarlar ve Listeler'!$E$10,X8))</f>
        <v>0.82499999999999996</v>
      </c>
      <c r="AA8" s="85">
        <f>IF(A8="","",IF(Y8="",'Ayarlar ve Listeler'!$E$11,Y8))</f>
        <v>0.125</v>
      </c>
      <c r="AB8" s="86">
        <f t="shared" si="3"/>
        <v>22.164502164502164</v>
      </c>
      <c r="AC8" s="86">
        <f>IF(AB8="","",IFERROR(AB8/'Ayarlar ve Listeler'!$B$5,0))</f>
        <v>0.12756548008346569</v>
      </c>
      <c r="AD8" s="109" t="str">
        <f t="shared" si="4"/>
        <v>IK-UZM-001|3</v>
      </c>
      <c r="AE8" s="108">
        <f>IF(A8="","",IFERROR(MATCH(A8,'Pozisyon Envanteri'!$A$6:$A$105,0),""))</f>
        <v>1</v>
      </c>
      <c r="AF8" s="108">
        <f t="shared" si="5"/>
        <v>1003</v>
      </c>
    </row>
    <row r="9" spans="1:32" ht="48" customHeight="1" x14ac:dyDescent="0.25">
      <c r="A9" s="44" t="s">
        <v>160</v>
      </c>
      <c r="B9" s="44">
        <v>4</v>
      </c>
      <c r="C9" s="44" t="s">
        <v>397</v>
      </c>
      <c r="D9" s="44" t="s">
        <v>398</v>
      </c>
      <c r="E9" s="44" t="s">
        <v>399</v>
      </c>
      <c r="F9" s="44" t="s">
        <v>374</v>
      </c>
      <c r="G9" s="112">
        <v>180</v>
      </c>
      <c r="H9" s="112">
        <v>4</v>
      </c>
      <c r="I9" s="117">
        <f t="shared" si="0"/>
        <v>12</v>
      </c>
      <c r="J9" s="87">
        <f t="shared" si="1"/>
        <v>0.10333162480779086</v>
      </c>
      <c r="K9" s="78">
        <v>4</v>
      </c>
      <c r="L9" s="78">
        <v>3</v>
      </c>
      <c r="M9" s="88">
        <f t="shared" si="2"/>
        <v>12</v>
      </c>
      <c r="N9" s="47" t="str">
        <f>IF(M9="","",IF(M9&gt;='Ayarlar ve Listeler'!$B$8,"Kritik",IF(M9&gt;='Ayarlar ve Listeler'!$B$7,"Yüksek",IF(M9&gt;='Ayarlar ve Listeler'!$B$6,"Orta","Düşük"))))</f>
        <v>Yüksek</v>
      </c>
      <c r="O9" s="44" t="s">
        <v>384</v>
      </c>
      <c r="P9" s="44" t="s">
        <v>376</v>
      </c>
      <c r="Q9" s="44" t="s">
        <v>400</v>
      </c>
      <c r="R9" s="44" t="s">
        <v>88</v>
      </c>
      <c r="S9" s="44" t="s">
        <v>401</v>
      </c>
      <c r="T9" s="44" t="s">
        <v>85</v>
      </c>
      <c r="U9" s="44" t="s">
        <v>402</v>
      </c>
      <c r="V9" s="44" t="s">
        <v>403</v>
      </c>
      <c r="W9" s="109">
        <f>IF(A9="","",IFERROR(VLOOKUP(T9,'Ayarlar ve Listeler'!$W$17:$X$21,2,FALSE),1))</f>
        <v>1.05</v>
      </c>
      <c r="X9" s="84"/>
      <c r="Y9" s="84"/>
      <c r="Z9" s="85">
        <f>IF(A9="","",IF(X9="",'Ayarlar ve Listeler'!$E$10,X9))</f>
        <v>0.82499999999999996</v>
      </c>
      <c r="AA9" s="85">
        <f>IF(A9="","",IF(Y9="",'Ayarlar ve Listeler'!$E$11,Y9))</f>
        <v>0.125</v>
      </c>
      <c r="AB9" s="86">
        <f t="shared" si="3"/>
        <v>17.454545454545453</v>
      </c>
      <c r="AC9" s="86">
        <f>IF(AB9="","",IFERROR(AB9/'Ayarlar ve Listeler'!$B$5,0))</f>
        <v>0.10045781556572923</v>
      </c>
      <c r="AD9" s="109" t="str">
        <f t="shared" si="4"/>
        <v>IK-UZM-001|4</v>
      </c>
      <c r="AE9" s="108">
        <f>IF(A9="","",IFERROR(MATCH(A9,'Pozisyon Envanteri'!$A$6:$A$105,0),""))</f>
        <v>1</v>
      </c>
      <c r="AF9" s="108">
        <f t="shared" si="5"/>
        <v>1004</v>
      </c>
    </row>
    <row r="10" spans="1:32" ht="48" customHeight="1" x14ac:dyDescent="0.25">
      <c r="A10" s="44" t="s">
        <v>160</v>
      </c>
      <c r="B10" s="44">
        <v>5</v>
      </c>
      <c r="C10" s="44" t="s">
        <v>404</v>
      </c>
      <c r="D10" s="44" t="s">
        <v>405</v>
      </c>
      <c r="E10" s="44" t="s">
        <v>406</v>
      </c>
      <c r="F10" s="44" t="s">
        <v>374</v>
      </c>
      <c r="G10" s="112">
        <v>240</v>
      </c>
      <c r="H10" s="112">
        <v>2</v>
      </c>
      <c r="I10" s="117">
        <f t="shared" si="0"/>
        <v>8</v>
      </c>
      <c r="J10" s="87">
        <f t="shared" si="1"/>
        <v>6.8887749871860582E-2</v>
      </c>
      <c r="K10" s="78">
        <v>3</v>
      </c>
      <c r="L10" s="78">
        <v>2</v>
      </c>
      <c r="M10" s="88">
        <f t="shared" si="2"/>
        <v>6</v>
      </c>
      <c r="N10" s="47" t="str">
        <f>IF(M10="","",IF(M10&gt;='Ayarlar ve Listeler'!$B$8,"Kritik",IF(M10&gt;='Ayarlar ve Listeler'!$B$7,"Yüksek",IF(M10&gt;='Ayarlar ve Listeler'!$B$6,"Orta","Düşük"))))</f>
        <v>Orta</v>
      </c>
      <c r="O10" s="44" t="s">
        <v>384</v>
      </c>
      <c r="P10" s="44" t="s">
        <v>376</v>
      </c>
      <c r="Q10" s="44" t="s">
        <v>407</v>
      </c>
      <c r="R10" s="44" t="s">
        <v>91</v>
      </c>
      <c r="S10" s="44" t="s">
        <v>401</v>
      </c>
      <c r="T10" s="44" t="s">
        <v>85</v>
      </c>
      <c r="U10" s="44" t="s">
        <v>408</v>
      </c>
      <c r="V10" s="44" t="s">
        <v>409</v>
      </c>
      <c r="W10" s="109">
        <f>IF(A10="","",IFERROR(VLOOKUP(T10,'Ayarlar ve Listeler'!$W$17:$X$21,2,FALSE),1))</f>
        <v>1.05</v>
      </c>
      <c r="X10" s="84"/>
      <c r="Y10" s="84"/>
      <c r="Z10" s="85">
        <f>IF(A10="","",IF(X10="",'Ayarlar ve Listeler'!$E$10,X10))</f>
        <v>0.82499999999999996</v>
      </c>
      <c r="AA10" s="85">
        <f>IF(A10="","",IF(Y10="",'Ayarlar ve Listeler'!$E$11,Y10))</f>
        <v>0.125</v>
      </c>
      <c r="AB10" s="86">
        <f t="shared" si="3"/>
        <v>11.636363636363637</v>
      </c>
      <c r="AC10" s="86">
        <f>IF(AB10="","",IFERROR(AB10/'Ayarlar ve Listeler'!$B$5,0))</f>
        <v>6.6971877043819489E-2</v>
      </c>
      <c r="AD10" s="109" t="str">
        <f t="shared" si="4"/>
        <v>IK-UZM-001|5</v>
      </c>
      <c r="AE10" s="108">
        <f>IF(A10="","",IFERROR(MATCH(A10,'Pozisyon Envanteri'!$A$6:$A$105,0),""))</f>
        <v>1</v>
      </c>
      <c r="AF10" s="108">
        <f t="shared" si="5"/>
        <v>1005</v>
      </c>
    </row>
    <row r="11" spans="1:32" ht="48" customHeight="1" x14ac:dyDescent="0.25">
      <c r="A11" s="44" t="s">
        <v>160</v>
      </c>
      <c r="B11" s="44">
        <v>6</v>
      </c>
      <c r="C11" s="44" t="s">
        <v>410</v>
      </c>
      <c r="D11" s="44" t="s">
        <v>411</v>
      </c>
      <c r="E11" s="44" t="s">
        <v>412</v>
      </c>
      <c r="F11" s="44" t="s">
        <v>374</v>
      </c>
      <c r="G11" s="112">
        <v>300</v>
      </c>
      <c r="H11" s="112">
        <v>1</v>
      </c>
      <c r="I11" s="117">
        <f t="shared" si="0"/>
        <v>5</v>
      </c>
      <c r="J11" s="87">
        <f t="shared" si="1"/>
        <v>5.3305996924654028E-2</v>
      </c>
      <c r="K11" s="78">
        <v>4</v>
      </c>
      <c r="L11" s="78">
        <v>3</v>
      </c>
      <c r="M11" s="88">
        <f t="shared" si="2"/>
        <v>12</v>
      </c>
      <c r="N11" s="47" t="str">
        <f>IF(M11="","",IF(M11&gt;='Ayarlar ve Listeler'!$B$8,"Kritik",IF(M11&gt;='Ayarlar ve Listeler'!$B$7,"Yüksek",IF(M11&gt;='Ayarlar ve Listeler'!$B$6,"Orta","Düşük"))))</f>
        <v>Yüksek</v>
      </c>
      <c r="O11" s="44" t="s">
        <v>413</v>
      </c>
      <c r="P11" s="44" t="s">
        <v>376</v>
      </c>
      <c r="Q11" s="44" t="s">
        <v>414</v>
      </c>
      <c r="R11" s="44" t="s">
        <v>91</v>
      </c>
      <c r="S11" s="44" t="s">
        <v>378</v>
      </c>
      <c r="T11" s="44" t="s">
        <v>91</v>
      </c>
      <c r="U11" s="44" t="s">
        <v>415</v>
      </c>
      <c r="V11" s="44" t="s">
        <v>416</v>
      </c>
      <c r="W11" s="109">
        <f>IF(A11="","",IFERROR(VLOOKUP(T11,'Ayarlar ve Listeler'!$W$17:$X$21,2,FALSE),1))</f>
        <v>1.3</v>
      </c>
      <c r="X11" s="84"/>
      <c r="Y11" s="84"/>
      <c r="Z11" s="85">
        <f>IF(A11="","",IF(X11="",'Ayarlar ve Listeler'!$E$10,X11))</f>
        <v>0.82499999999999996</v>
      </c>
      <c r="AA11" s="85">
        <f>IF(A11="","",IF(Y11="",'Ayarlar ve Listeler'!$E$11,Y11))</f>
        <v>0.125</v>
      </c>
      <c r="AB11" s="86">
        <f t="shared" si="3"/>
        <v>9.004329004329005</v>
      </c>
      <c r="AC11" s="86">
        <f>IF(AB11="","",IFERROR(AB11/'Ayarlar ve Listeler'!$B$5,0))</f>
        <v>5.1823476283907939E-2</v>
      </c>
      <c r="AD11" s="109" t="str">
        <f t="shared" si="4"/>
        <v>IK-UZM-001|6</v>
      </c>
      <c r="AE11" s="108">
        <f>IF(A11="","",IFERROR(MATCH(A11,'Pozisyon Envanteri'!$A$6:$A$105,0),""))</f>
        <v>1</v>
      </c>
      <c r="AF11" s="108">
        <f t="shared" si="5"/>
        <v>1006</v>
      </c>
    </row>
    <row r="12" spans="1:32" ht="48" customHeight="1" x14ac:dyDescent="0.25">
      <c r="A12" s="44" t="s">
        <v>160</v>
      </c>
      <c r="B12" s="44">
        <v>7</v>
      </c>
      <c r="C12" s="44" t="s">
        <v>417</v>
      </c>
      <c r="D12" s="44" t="s">
        <v>418</v>
      </c>
      <c r="E12" s="44" t="s">
        <v>419</v>
      </c>
      <c r="F12" s="44" t="s">
        <v>391</v>
      </c>
      <c r="G12" s="112">
        <v>30</v>
      </c>
      <c r="H12" s="112">
        <v>44</v>
      </c>
      <c r="I12" s="117">
        <f t="shared" si="0"/>
        <v>22</v>
      </c>
      <c r="J12" s="87">
        <f t="shared" si="1"/>
        <v>0.18042029728344436</v>
      </c>
      <c r="K12" s="78">
        <v>4</v>
      </c>
      <c r="L12" s="78">
        <v>4</v>
      </c>
      <c r="M12" s="88">
        <f t="shared" si="2"/>
        <v>16</v>
      </c>
      <c r="N12" s="47" t="str">
        <f>IF(M12="","",IF(M12&gt;='Ayarlar ve Listeler'!$B$8,"Kritik",IF(M12&gt;='Ayarlar ve Listeler'!$B$7,"Yüksek",IF(M12&gt;='Ayarlar ve Listeler'!$B$6,"Orta","Düşük"))))</f>
        <v>Kritik</v>
      </c>
      <c r="O12" s="44" t="s">
        <v>384</v>
      </c>
      <c r="P12" s="44" t="s">
        <v>376</v>
      </c>
      <c r="Q12" s="44" t="s">
        <v>420</v>
      </c>
      <c r="R12" s="44" t="s">
        <v>88</v>
      </c>
      <c r="S12" s="44" t="s">
        <v>378</v>
      </c>
      <c r="T12" s="44" t="s">
        <v>394</v>
      </c>
      <c r="U12" s="44" t="s">
        <v>421</v>
      </c>
      <c r="V12" s="44" t="s">
        <v>422</v>
      </c>
      <c r="W12" s="109">
        <f>IF(A12="","",IFERROR(VLOOKUP(T12,'Ayarlar ve Listeler'!$W$17:$X$21,2,FALSE),1))</f>
        <v>1</v>
      </c>
      <c r="X12" s="84"/>
      <c r="Y12" s="84"/>
      <c r="Z12" s="85">
        <f>IF(A12="","",IF(X12="",'Ayarlar ve Listeler'!$E$10,X12))</f>
        <v>0.82499999999999996</v>
      </c>
      <c r="AA12" s="85">
        <f>IF(A12="","",IF(Y12="",'Ayarlar ve Listeler'!$E$11,Y12))</f>
        <v>0.125</v>
      </c>
      <c r="AB12" s="86">
        <f t="shared" si="3"/>
        <v>30.476190476190474</v>
      </c>
      <c r="AC12" s="86">
        <f>IF(AB12="","",IFERROR(AB12/'Ayarlar ve Listeler'!$B$5,0))</f>
        <v>0.17540253511476533</v>
      </c>
      <c r="AD12" s="109" t="str">
        <f t="shared" si="4"/>
        <v>IK-UZM-001|7</v>
      </c>
      <c r="AE12" s="108">
        <f>IF(A12="","",IFERROR(MATCH(A12,'Pozisyon Envanteri'!$A$6:$A$105,0),""))</f>
        <v>1</v>
      </c>
      <c r="AF12" s="108">
        <f t="shared" si="5"/>
        <v>1007</v>
      </c>
    </row>
    <row r="13" spans="1:32" ht="48" customHeight="1" x14ac:dyDescent="0.25">
      <c r="A13" s="44" t="s">
        <v>160</v>
      </c>
      <c r="B13" s="44">
        <v>8</v>
      </c>
      <c r="C13" s="44" t="s">
        <v>423</v>
      </c>
      <c r="D13" s="44" t="s">
        <v>424</v>
      </c>
      <c r="E13" s="44" t="s">
        <v>425</v>
      </c>
      <c r="F13" s="44" t="s">
        <v>374</v>
      </c>
      <c r="G13" s="112">
        <v>240</v>
      </c>
      <c r="H13" s="112">
        <v>2</v>
      </c>
      <c r="I13" s="117">
        <f t="shared" si="0"/>
        <v>8</v>
      </c>
      <c r="J13" s="87">
        <f t="shared" si="1"/>
        <v>6.5607380830343412E-2</v>
      </c>
      <c r="K13" s="78">
        <v>3</v>
      </c>
      <c r="L13" s="78">
        <v>3</v>
      </c>
      <c r="M13" s="88">
        <f t="shared" si="2"/>
        <v>9</v>
      </c>
      <c r="N13" s="47" t="str">
        <f>IF(M13="","",IF(M13&gt;='Ayarlar ve Listeler'!$B$8,"Kritik",IF(M13&gt;='Ayarlar ve Listeler'!$B$7,"Yüksek",IF(M13&gt;='Ayarlar ve Listeler'!$B$6,"Orta","Düşük"))))</f>
        <v>Yüksek</v>
      </c>
      <c r="O13" s="44" t="s">
        <v>413</v>
      </c>
      <c r="P13" s="44" t="s">
        <v>376</v>
      </c>
      <c r="Q13" s="44" t="s">
        <v>426</v>
      </c>
      <c r="R13" s="44" t="s">
        <v>91</v>
      </c>
      <c r="S13" s="44" t="s">
        <v>401</v>
      </c>
      <c r="T13" s="44" t="s">
        <v>394</v>
      </c>
      <c r="U13" s="44" t="s">
        <v>427</v>
      </c>
      <c r="V13" s="44" t="s">
        <v>428</v>
      </c>
      <c r="W13" s="109">
        <f>IF(A13="","",IFERROR(VLOOKUP(T13,'Ayarlar ve Listeler'!$W$17:$X$21,2,FALSE),1))</f>
        <v>1</v>
      </c>
      <c r="X13" s="84"/>
      <c r="Y13" s="84"/>
      <c r="Z13" s="85">
        <f>IF(A13="","",IF(X13="",'Ayarlar ve Listeler'!$E$10,X13))</f>
        <v>0.82499999999999996</v>
      </c>
      <c r="AA13" s="85">
        <f>IF(A13="","",IF(Y13="",'Ayarlar ve Listeler'!$E$11,Y13))</f>
        <v>0.125</v>
      </c>
      <c r="AB13" s="86">
        <f t="shared" si="3"/>
        <v>11.082251082251082</v>
      </c>
      <c r="AC13" s="86">
        <f>IF(AB13="","",IFERROR(AB13/'Ayarlar ve Listeler'!$B$5,0))</f>
        <v>6.3782740041732844E-2</v>
      </c>
      <c r="AD13" s="109" t="str">
        <f t="shared" si="4"/>
        <v>IK-UZM-001|8</v>
      </c>
      <c r="AE13" s="108">
        <f>IF(A13="","",IFERROR(MATCH(A13,'Pozisyon Envanteri'!$A$6:$A$105,0),""))</f>
        <v>1</v>
      </c>
      <c r="AF13" s="108">
        <f t="shared" si="5"/>
        <v>1008</v>
      </c>
    </row>
    <row r="14" spans="1:32" ht="48" customHeight="1" x14ac:dyDescent="0.25">
      <c r="A14" s="44"/>
      <c r="B14" s="44"/>
      <c r="C14" s="44"/>
      <c r="D14" s="44"/>
      <c r="E14" s="44"/>
      <c r="F14" s="44"/>
      <c r="G14" s="112"/>
      <c r="H14" s="112"/>
      <c r="I14" s="117" t="str">
        <f t="shared" si="0"/>
        <v/>
      </c>
      <c r="J14" s="87" t="str">
        <f t="shared" si="1"/>
        <v/>
      </c>
      <c r="K14" s="78"/>
      <c r="L14" s="78"/>
      <c r="M14" s="88" t="str">
        <f t="shared" si="2"/>
        <v/>
      </c>
      <c r="N14" s="47" t="str">
        <f>IF(M14="","",IF(M14&gt;='Ayarlar ve Listeler'!$B$8,"Kritik",IF(M14&gt;='Ayarlar ve Listeler'!$B$7,"Yüksek",IF(M14&gt;='Ayarlar ve Listeler'!$B$6,"Orta","Düşük"))))</f>
        <v/>
      </c>
      <c r="O14" s="44"/>
      <c r="P14" s="44"/>
      <c r="Q14" s="44"/>
      <c r="R14" s="44"/>
      <c r="S14" s="44"/>
      <c r="T14" s="44"/>
      <c r="U14" s="44"/>
      <c r="V14" s="44"/>
      <c r="W14" s="109" t="str">
        <f>IF(A14="","",IFERROR(VLOOKUP(T14,'Ayarlar ve Listeler'!$W$17:$X$21,2,FALSE),1))</f>
        <v/>
      </c>
      <c r="X14" s="84"/>
      <c r="Y14" s="84"/>
      <c r="Z14" s="85" t="str">
        <f>IF(A14="","",IF(X14="",'Ayarlar ve Listeler'!$E$10,X14))</f>
        <v/>
      </c>
      <c r="AA14" s="85" t="str">
        <f>IF(A14="","",IF(Y14="",'Ayarlar ve Listeler'!$E$11,Y14))</f>
        <v/>
      </c>
      <c r="AB14" s="86" t="str">
        <f t="shared" si="3"/>
        <v/>
      </c>
      <c r="AC14" s="86" t="str">
        <f>IF(AB14="","",IFERROR(AB14/'Ayarlar ve Listeler'!$B$5,0))</f>
        <v/>
      </c>
      <c r="AD14" s="109" t="str">
        <f t="shared" si="4"/>
        <v/>
      </c>
      <c r="AE14" s="108" t="str">
        <f>IF(A14="","",IFERROR(MATCH(A14,'Pozisyon Envanteri'!$A$6:$A$105,0),""))</f>
        <v/>
      </c>
      <c r="AF14" s="108" t="str">
        <f t="shared" si="5"/>
        <v/>
      </c>
    </row>
    <row r="15" spans="1:32" ht="48" customHeight="1" x14ac:dyDescent="0.25">
      <c r="A15" s="44"/>
      <c r="B15" s="44"/>
      <c r="C15" s="44"/>
      <c r="D15" s="44"/>
      <c r="E15" s="44"/>
      <c r="F15" s="44"/>
      <c r="G15" s="112"/>
      <c r="H15" s="112"/>
      <c r="I15" s="117" t="str">
        <f t="shared" si="0"/>
        <v/>
      </c>
      <c r="J15" s="87" t="str">
        <f t="shared" si="1"/>
        <v/>
      </c>
      <c r="K15" s="78"/>
      <c r="L15" s="78"/>
      <c r="M15" s="88" t="str">
        <f t="shared" si="2"/>
        <v/>
      </c>
      <c r="N15" s="47" t="str">
        <f>IF(M15="","",IF(M15&gt;='Ayarlar ve Listeler'!$B$8,"Kritik",IF(M15&gt;='Ayarlar ve Listeler'!$B$7,"Yüksek",IF(M15&gt;='Ayarlar ve Listeler'!$B$6,"Orta","Düşük"))))</f>
        <v/>
      </c>
      <c r="O15" s="44"/>
      <c r="P15" s="44"/>
      <c r="Q15" s="44"/>
      <c r="R15" s="44"/>
      <c r="S15" s="44"/>
      <c r="T15" s="44"/>
      <c r="U15" s="44"/>
      <c r="V15" s="44"/>
      <c r="W15" s="109" t="str">
        <f>IF(A15="","",IFERROR(VLOOKUP(T15,'Ayarlar ve Listeler'!$W$17:$X$21,2,FALSE),1))</f>
        <v/>
      </c>
      <c r="X15" s="84"/>
      <c r="Y15" s="84"/>
      <c r="Z15" s="85" t="str">
        <f>IF(A15="","",IF(X15="",'Ayarlar ve Listeler'!$E$10,X15))</f>
        <v/>
      </c>
      <c r="AA15" s="85" t="str">
        <f>IF(A15="","",IF(Y15="",'Ayarlar ve Listeler'!$E$11,Y15))</f>
        <v/>
      </c>
      <c r="AB15" s="86" t="str">
        <f t="shared" si="3"/>
        <v/>
      </c>
      <c r="AC15" s="86" t="str">
        <f>IF(AB15="","",IFERROR(AB15/'Ayarlar ve Listeler'!$B$5,0))</f>
        <v/>
      </c>
      <c r="AD15" s="109" t="str">
        <f t="shared" si="4"/>
        <v/>
      </c>
      <c r="AE15" s="108" t="str">
        <f>IF(A15="","",IFERROR(MATCH(A15,'Pozisyon Envanteri'!$A$6:$A$105,0),""))</f>
        <v/>
      </c>
      <c r="AF15" s="108" t="str">
        <f t="shared" si="5"/>
        <v/>
      </c>
    </row>
    <row r="16" spans="1:32" ht="48" customHeight="1" x14ac:dyDescent="0.25">
      <c r="A16" s="44"/>
      <c r="B16" s="44"/>
      <c r="C16" s="44"/>
      <c r="D16" s="44"/>
      <c r="E16" s="44"/>
      <c r="F16" s="44"/>
      <c r="G16" s="112"/>
      <c r="H16" s="112"/>
      <c r="I16" s="117" t="str">
        <f t="shared" si="0"/>
        <v/>
      </c>
      <c r="J16" s="87" t="str">
        <f t="shared" si="1"/>
        <v/>
      </c>
      <c r="K16" s="78"/>
      <c r="L16" s="78"/>
      <c r="M16" s="88" t="str">
        <f t="shared" si="2"/>
        <v/>
      </c>
      <c r="N16" s="47" t="str">
        <f>IF(M16="","",IF(M16&gt;='Ayarlar ve Listeler'!$B$8,"Kritik",IF(M16&gt;='Ayarlar ve Listeler'!$B$7,"Yüksek",IF(M16&gt;='Ayarlar ve Listeler'!$B$6,"Orta","Düşük"))))</f>
        <v/>
      </c>
      <c r="O16" s="44"/>
      <c r="P16" s="44"/>
      <c r="Q16" s="44"/>
      <c r="R16" s="44"/>
      <c r="S16" s="44"/>
      <c r="T16" s="44"/>
      <c r="U16" s="44"/>
      <c r="V16" s="44"/>
      <c r="W16" s="109" t="str">
        <f>IF(A16="","",IFERROR(VLOOKUP(T16,'Ayarlar ve Listeler'!$W$17:$X$21,2,FALSE),1))</f>
        <v/>
      </c>
      <c r="X16" s="84"/>
      <c r="Y16" s="84"/>
      <c r="Z16" s="85" t="str">
        <f>IF(A16="","",IF(X16="",'Ayarlar ve Listeler'!$E$10,X16))</f>
        <v/>
      </c>
      <c r="AA16" s="85" t="str">
        <f>IF(A16="","",IF(Y16="",'Ayarlar ve Listeler'!$E$11,Y16))</f>
        <v/>
      </c>
      <c r="AB16" s="86" t="str">
        <f t="shared" si="3"/>
        <v/>
      </c>
      <c r="AC16" s="86" t="str">
        <f>IF(AB16="","",IFERROR(AB16/'Ayarlar ve Listeler'!$B$5,0))</f>
        <v/>
      </c>
      <c r="AD16" s="109" t="str">
        <f t="shared" si="4"/>
        <v/>
      </c>
      <c r="AE16" s="108" t="str">
        <f>IF(A16="","",IFERROR(MATCH(A16,'Pozisyon Envanteri'!$A$6:$A$105,0),""))</f>
        <v/>
      </c>
      <c r="AF16" s="108" t="str">
        <f t="shared" si="5"/>
        <v/>
      </c>
    </row>
    <row r="17" spans="1:32" ht="48" customHeight="1" x14ac:dyDescent="0.25">
      <c r="A17" s="44"/>
      <c r="B17" s="44"/>
      <c r="C17" s="44"/>
      <c r="D17" s="44"/>
      <c r="E17" s="44"/>
      <c r="F17" s="44"/>
      <c r="G17" s="112"/>
      <c r="H17" s="112"/>
      <c r="I17" s="117" t="str">
        <f t="shared" si="0"/>
        <v/>
      </c>
      <c r="J17" s="87" t="str">
        <f t="shared" si="1"/>
        <v/>
      </c>
      <c r="K17" s="78"/>
      <c r="L17" s="78"/>
      <c r="M17" s="88" t="str">
        <f t="shared" si="2"/>
        <v/>
      </c>
      <c r="N17" s="47" t="str">
        <f>IF(M17="","",IF(M17&gt;='Ayarlar ve Listeler'!$B$8,"Kritik",IF(M17&gt;='Ayarlar ve Listeler'!$B$7,"Yüksek",IF(M17&gt;='Ayarlar ve Listeler'!$B$6,"Orta","Düşük"))))</f>
        <v/>
      </c>
      <c r="O17" s="44"/>
      <c r="P17" s="44"/>
      <c r="Q17" s="44"/>
      <c r="R17" s="44"/>
      <c r="S17" s="44"/>
      <c r="T17" s="44"/>
      <c r="U17" s="44"/>
      <c r="V17" s="44"/>
      <c r="W17" s="109" t="str">
        <f>IF(A17="","",IFERROR(VLOOKUP(T17,'Ayarlar ve Listeler'!$W$17:$X$21,2,FALSE),1))</f>
        <v/>
      </c>
      <c r="X17" s="84"/>
      <c r="Y17" s="84"/>
      <c r="Z17" s="85" t="str">
        <f>IF(A17="","",IF(X17="",'Ayarlar ve Listeler'!$E$10,X17))</f>
        <v/>
      </c>
      <c r="AA17" s="85" t="str">
        <f>IF(A17="","",IF(Y17="",'Ayarlar ve Listeler'!$E$11,Y17))</f>
        <v/>
      </c>
      <c r="AB17" s="86" t="str">
        <f t="shared" si="3"/>
        <v/>
      </c>
      <c r="AC17" s="86" t="str">
        <f>IF(AB17="","",IFERROR(AB17/'Ayarlar ve Listeler'!$B$5,0))</f>
        <v/>
      </c>
      <c r="AD17" s="109" t="str">
        <f t="shared" si="4"/>
        <v/>
      </c>
      <c r="AE17" s="108" t="str">
        <f>IF(A17="","",IFERROR(MATCH(A17,'Pozisyon Envanteri'!$A$6:$A$105,0),""))</f>
        <v/>
      </c>
      <c r="AF17" s="108" t="str">
        <f t="shared" si="5"/>
        <v/>
      </c>
    </row>
    <row r="18" spans="1:32" ht="48" customHeight="1" x14ac:dyDescent="0.25">
      <c r="A18" s="44"/>
      <c r="B18" s="44"/>
      <c r="C18" s="44"/>
      <c r="D18" s="44"/>
      <c r="E18" s="44"/>
      <c r="F18" s="44"/>
      <c r="G18" s="112"/>
      <c r="H18" s="112"/>
      <c r="I18" s="117" t="str">
        <f t="shared" si="0"/>
        <v/>
      </c>
      <c r="J18" s="87" t="str">
        <f t="shared" si="1"/>
        <v/>
      </c>
      <c r="K18" s="78"/>
      <c r="L18" s="78"/>
      <c r="M18" s="88" t="str">
        <f t="shared" si="2"/>
        <v/>
      </c>
      <c r="N18" s="47" t="str">
        <f>IF(M18="","",IF(M18&gt;='Ayarlar ve Listeler'!$B$8,"Kritik",IF(M18&gt;='Ayarlar ve Listeler'!$B$7,"Yüksek",IF(M18&gt;='Ayarlar ve Listeler'!$B$6,"Orta","Düşük"))))</f>
        <v/>
      </c>
      <c r="O18" s="44"/>
      <c r="P18" s="44"/>
      <c r="Q18" s="44"/>
      <c r="R18" s="44"/>
      <c r="S18" s="44"/>
      <c r="T18" s="44"/>
      <c r="U18" s="44"/>
      <c r="V18" s="44"/>
      <c r="W18" s="109" t="str">
        <f>IF(A18="","",IFERROR(VLOOKUP(T18,'Ayarlar ve Listeler'!$W$17:$X$21,2,FALSE),1))</f>
        <v/>
      </c>
      <c r="X18" s="84"/>
      <c r="Y18" s="84"/>
      <c r="Z18" s="85" t="str">
        <f>IF(A18="","",IF(X18="",'Ayarlar ve Listeler'!$E$10,X18))</f>
        <v/>
      </c>
      <c r="AA18" s="85" t="str">
        <f>IF(A18="","",IF(Y18="",'Ayarlar ve Listeler'!$E$11,Y18))</f>
        <v/>
      </c>
      <c r="AB18" s="86" t="str">
        <f t="shared" si="3"/>
        <v/>
      </c>
      <c r="AC18" s="86" t="str">
        <f>IF(AB18="","",IFERROR(AB18/'Ayarlar ve Listeler'!$B$5,0))</f>
        <v/>
      </c>
      <c r="AD18" s="109" t="str">
        <f t="shared" si="4"/>
        <v/>
      </c>
      <c r="AE18" s="108" t="str">
        <f>IF(A18="","",IFERROR(MATCH(A18,'Pozisyon Envanteri'!$A$6:$A$105,0),""))</f>
        <v/>
      </c>
      <c r="AF18" s="108" t="str">
        <f t="shared" si="5"/>
        <v/>
      </c>
    </row>
    <row r="19" spans="1:32" ht="48" customHeight="1" x14ac:dyDescent="0.25">
      <c r="A19" s="44"/>
      <c r="B19" s="44"/>
      <c r="C19" s="44"/>
      <c r="D19" s="44"/>
      <c r="E19" s="44"/>
      <c r="F19" s="44"/>
      <c r="G19" s="112"/>
      <c r="H19" s="112"/>
      <c r="I19" s="117" t="str">
        <f t="shared" si="0"/>
        <v/>
      </c>
      <c r="J19" s="87" t="str">
        <f t="shared" si="1"/>
        <v/>
      </c>
      <c r="K19" s="78"/>
      <c r="L19" s="78"/>
      <c r="M19" s="88" t="str">
        <f t="shared" si="2"/>
        <v/>
      </c>
      <c r="N19" s="47" t="str">
        <f>IF(M19="","",IF(M19&gt;='Ayarlar ve Listeler'!$B$8,"Kritik",IF(M19&gt;='Ayarlar ve Listeler'!$B$7,"Yüksek",IF(M19&gt;='Ayarlar ve Listeler'!$B$6,"Orta","Düşük"))))</f>
        <v/>
      </c>
      <c r="O19" s="44"/>
      <c r="P19" s="44"/>
      <c r="Q19" s="44"/>
      <c r="R19" s="44"/>
      <c r="S19" s="44"/>
      <c r="T19" s="44"/>
      <c r="U19" s="44"/>
      <c r="V19" s="44"/>
      <c r="W19" s="109" t="str">
        <f>IF(A19="","",IFERROR(VLOOKUP(T19,'Ayarlar ve Listeler'!$W$17:$X$21,2,FALSE),1))</f>
        <v/>
      </c>
      <c r="X19" s="84"/>
      <c r="Y19" s="84"/>
      <c r="Z19" s="85" t="str">
        <f>IF(A19="","",IF(X19="",'Ayarlar ve Listeler'!$E$10,X19))</f>
        <v/>
      </c>
      <c r="AA19" s="85" t="str">
        <f>IF(A19="","",IF(Y19="",'Ayarlar ve Listeler'!$E$11,Y19))</f>
        <v/>
      </c>
      <c r="AB19" s="86" t="str">
        <f t="shared" si="3"/>
        <v/>
      </c>
      <c r="AC19" s="86" t="str">
        <f>IF(AB19="","",IFERROR(AB19/'Ayarlar ve Listeler'!$B$5,0))</f>
        <v/>
      </c>
      <c r="AD19" s="109" t="str">
        <f t="shared" si="4"/>
        <v/>
      </c>
      <c r="AE19" s="108" t="str">
        <f>IF(A19="","",IFERROR(MATCH(A19,'Pozisyon Envanteri'!$A$6:$A$105,0),""))</f>
        <v/>
      </c>
      <c r="AF19" s="108" t="str">
        <f t="shared" si="5"/>
        <v/>
      </c>
    </row>
    <row r="20" spans="1:32" ht="48" customHeight="1" x14ac:dyDescent="0.25">
      <c r="A20" s="44"/>
      <c r="B20" s="44"/>
      <c r="C20" s="44"/>
      <c r="D20" s="44"/>
      <c r="E20" s="44"/>
      <c r="F20" s="44"/>
      <c r="G20" s="112"/>
      <c r="H20" s="112"/>
      <c r="I20" s="117" t="str">
        <f t="shared" si="0"/>
        <v/>
      </c>
      <c r="J20" s="87" t="str">
        <f t="shared" si="1"/>
        <v/>
      </c>
      <c r="K20" s="78"/>
      <c r="L20" s="78"/>
      <c r="M20" s="88" t="str">
        <f t="shared" si="2"/>
        <v/>
      </c>
      <c r="N20" s="47" t="str">
        <f>IF(M20="","",IF(M20&gt;='Ayarlar ve Listeler'!$B$8,"Kritik",IF(M20&gt;='Ayarlar ve Listeler'!$B$7,"Yüksek",IF(M20&gt;='Ayarlar ve Listeler'!$B$6,"Orta","Düşük"))))</f>
        <v/>
      </c>
      <c r="O20" s="44"/>
      <c r="P20" s="44"/>
      <c r="Q20" s="44"/>
      <c r="R20" s="44"/>
      <c r="S20" s="44"/>
      <c r="T20" s="44"/>
      <c r="U20" s="44"/>
      <c r="V20" s="44"/>
      <c r="W20" s="109" t="str">
        <f>IF(A20="","",IFERROR(VLOOKUP(T20,'Ayarlar ve Listeler'!$W$17:$X$21,2,FALSE),1))</f>
        <v/>
      </c>
      <c r="X20" s="84"/>
      <c r="Y20" s="84"/>
      <c r="Z20" s="85" t="str">
        <f>IF(A20="","",IF(X20="",'Ayarlar ve Listeler'!$E$10,X20))</f>
        <v/>
      </c>
      <c r="AA20" s="85" t="str">
        <f>IF(A20="","",IF(Y20="",'Ayarlar ve Listeler'!$E$11,Y20))</f>
        <v/>
      </c>
      <c r="AB20" s="86" t="str">
        <f t="shared" si="3"/>
        <v/>
      </c>
      <c r="AC20" s="86" t="str">
        <f>IF(AB20="","",IFERROR(AB20/'Ayarlar ve Listeler'!$B$5,0))</f>
        <v/>
      </c>
      <c r="AD20" s="109" t="str">
        <f t="shared" si="4"/>
        <v/>
      </c>
      <c r="AE20" s="108" t="str">
        <f>IF(A20="","",IFERROR(MATCH(A20,'Pozisyon Envanteri'!$A$6:$A$105,0),""))</f>
        <v/>
      </c>
      <c r="AF20" s="108" t="str">
        <f t="shared" si="5"/>
        <v/>
      </c>
    </row>
    <row r="21" spans="1:32" ht="48" customHeight="1" x14ac:dyDescent="0.25">
      <c r="A21" s="44"/>
      <c r="B21" s="44"/>
      <c r="C21" s="44"/>
      <c r="D21" s="44"/>
      <c r="E21" s="44"/>
      <c r="F21" s="44"/>
      <c r="G21" s="112"/>
      <c r="H21" s="112"/>
      <c r="I21" s="117" t="str">
        <f t="shared" si="0"/>
        <v/>
      </c>
      <c r="J21" s="87" t="str">
        <f t="shared" si="1"/>
        <v/>
      </c>
      <c r="K21" s="78"/>
      <c r="L21" s="78"/>
      <c r="M21" s="88" t="str">
        <f t="shared" si="2"/>
        <v/>
      </c>
      <c r="N21" s="47" t="str">
        <f>IF(M21="","",IF(M21&gt;='Ayarlar ve Listeler'!$B$8,"Kritik",IF(M21&gt;='Ayarlar ve Listeler'!$B$7,"Yüksek",IF(M21&gt;='Ayarlar ve Listeler'!$B$6,"Orta","Düşük"))))</f>
        <v/>
      </c>
      <c r="O21" s="44"/>
      <c r="P21" s="44"/>
      <c r="Q21" s="44"/>
      <c r="R21" s="44"/>
      <c r="S21" s="44"/>
      <c r="T21" s="44"/>
      <c r="U21" s="44"/>
      <c r="V21" s="44"/>
      <c r="W21" s="109" t="str">
        <f>IF(A21="","",IFERROR(VLOOKUP(T21,'Ayarlar ve Listeler'!$W$17:$X$21,2,FALSE),1))</f>
        <v/>
      </c>
      <c r="X21" s="84"/>
      <c r="Y21" s="84"/>
      <c r="Z21" s="85" t="str">
        <f>IF(A21="","",IF(X21="",'Ayarlar ve Listeler'!$E$10,X21))</f>
        <v/>
      </c>
      <c r="AA21" s="85" t="str">
        <f>IF(A21="","",IF(Y21="",'Ayarlar ve Listeler'!$E$11,Y21))</f>
        <v/>
      </c>
      <c r="AB21" s="86" t="str">
        <f t="shared" si="3"/>
        <v/>
      </c>
      <c r="AC21" s="86" t="str">
        <f>IF(AB21="","",IFERROR(AB21/'Ayarlar ve Listeler'!$B$5,0))</f>
        <v/>
      </c>
      <c r="AD21" s="109" t="str">
        <f t="shared" si="4"/>
        <v/>
      </c>
      <c r="AE21" s="108" t="str">
        <f>IF(A21="","",IFERROR(MATCH(A21,'Pozisyon Envanteri'!$A$6:$A$105,0),""))</f>
        <v/>
      </c>
      <c r="AF21" s="108" t="str">
        <f t="shared" si="5"/>
        <v/>
      </c>
    </row>
    <row r="22" spans="1:32" ht="48" customHeight="1" x14ac:dyDescent="0.25">
      <c r="A22" s="44"/>
      <c r="B22" s="44"/>
      <c r="C22" s="44"/>
      <c r="D22" s="44"/>
      <c r="E22" s="44"/>
      <c r="F22" s="44"/>
      <c r="G22" s="112"/>
      <c r="H22" s="112"/>
      <c r="I22" s="117" t="str">
        <f t="shared" si="0"/>
        <v/>
      </c>
      <c r="J22" s="87" t="str">
        <f t="shared" si="1"/>
        <v/>
      </c>
      <c r="K22" s="78"/>
      <c r="L22" s="78"/>
      <c r="M22" s="88" t="str">
        <f t="shared" si="2"/>
        <v/>
      </c>
      <c r="N22" s="47" t="str">
        <f>IF(M22="","",IF(M22&gt;='Ayarlar ve Listeler'!$B$8,"Kritik",IF(M22&gt;='Ayarlar ve Listeler'!$B$7,"Yüksek",IF(M22&gt;='Ayarlar ve Listeler'!$B$6,"Orta","Düşük"))))</f>
        <v/>
      </c>
      <c r="O22" s="44"/>
      <c r="P22" s="44"/>
      <c r="Q22" s="44"/>
      <c r="R22" s="44"/>
      <c r="S22" s="44"/>
      <c r="T22" s="44"/>
      <c r="U22" s="44"/>
      <c r="V22" s="44"/>
      <c r="W22" s="109" t="str">
        <f>IF(A22="","",IFERROR(VLOOKUP(T22,'Ayarlar ve Listeler'!$W$17:$X$21,2,FALSE),1))</f>
        <v/>
      </c>
      <c r="X22" s="84"/>
      <c r="Y22" s="84"/>
      <c r="Z22" s="85" t="str">
        <f>IF(A22="","",IF(X22="",'Ayarlar ve Listeler'!$E$10,X22))</f>
        <v/>
      </c>
      <c r="AA22" s="85" t="str">
        <f>IF(A22="","",IF(Y22="",'Ayarlar ve Listeler'!$E$11,Y22))</f>
        <v/>
      </c>
      <c r="AB22" s="86" t="str">
        <f t="shared" si="3"/>
        <v/>
      </c>
      <c r="AC22" s="86" t="str">
        <f>IF(AB22="","",IFERROR(AB22/'Ayarlar ve Listeler'!$B$5,0))</f>
        <v/>
      </c>
      <c r="AD22" s="109" t="str">
        <f t="shared" si="4"/>
        <v/>
      </c>
      <c r="AE22" s="108" t="str">
        <f>IF(A22="","",IFERROR(MATCH(A22,'Pozisyon Envanteri'!$A$6:$A$105,0),""))</f>
        <v/>
      </c>
      <c r="AF22" s="108" t="str">
        <f t="shared" si="5"/>
        <v/>
      </c>
    </row>
    <row r="23" spans="1:32" ht="48" customHeight="1" x14ac:dyDescent="0.25">
      <c r="A23" s="44"/>
      <c r="B23" s="44"/>
      <c r="C23" s="44"/>
      <c r="D23" s="44"/>
      <c r="E23" s="44"/>
      <c r="F23" s="44"/>
      <c r="G23" s="112"/>
      <c r="H23" s="112"/>
      <c r="I23" s="117" t="str">
        <f t="shared" si="0"/>
        <v/>
      </c>
      <c r="J23" s="87" t="str">
        <f t="shared" si="1"/>
        <v/>
      </c>
      <c r="K23" s="78"/>
      <c r="L23" s="78"/>
      <c r="M23" s="88" t="str">
        <f t="shared" si="2"/>
        <v/>
      </c>
      <c r="N23" s="47" t="str">
        <f>IF(M23="","",IF(M23&gt;='Ayarlar ve Listeler'!$B$8,"Kritik",IF(M23&gt;='Ayarlar ve Listeler'!$B$7,"Yüksek",IF(M23&gt;='Ayarlar ve Listeler'!$B$6,"Orta","Düşük"))))</f>
        <v/>
      </c>
      <c r="O23" s="44"/>
      <c r="P23" s="44"/>
      <c r="Q23" s="44"/>
      <c r="R23" s="44"/>
      <c r="S23" s="44"/>
      <c r="T23" s="44"/>
      <c r="U23" s="44"/>
      <c r="V23" s="44"/>
      <c r="W23" s="109" t="str">
        <f>IF(A23="","",IFERROR(VLOOKUP(T23,'Ayarlar ve Listeler'!$W$17:$X$21,2,FALSE),1))</f>
        <v/>
      </c>
      <c r="X23" s="84"/>
      <c r="Y23" s="84"/>
      <c r="Z23" s="85" t="str">
        <f>IF(A23="","",IF(X23="",'Ayarlar ve Listeler'!$E$10,X23))</f>
        <v/>
      </c>
      <c r="AA23" s="85" t="str">
        <f>IF(A23="","",IF(Y23="",'Ayarlar ve Listeler'!$E$11,Y23))</f>
        <v/>
      </c>
      <c r="AB23" s="86" t="str">
        <f t="shared" si="3"/>
        <v/>
      </c>
      <c r="AC23" s="86" t="str">
        <f>IF(AB23="","",IFERROR(AB23/'Ayarlar ve Listeler'!$B$5,0))</f>
        <v/>
      </c>
      <c r="AD23" s="109" t="str">
        <f t="shared" si="4"/>
        <v/>
      </c>
      <c r="AE23" s="108" t="str">
        <f>IF(A23="","",IFERROR(MATCH(A23,'Pozisyon Envanteri'!$A$6:$A$105,0),""))</f>
        <v/>
      </c>
      <c r="AF23" s="108" t="str">
        <f t="shared" si="5"/>
        <v/>
      </c>
    </row>
    <row r="24" spans="1:32" ht="48" customHeight="1" x14ac:dyDescent="0.25">
      <c r="A24" s="44"/>
      <c r="B24" s="44"/>
      <c r="C24" s="44"/>
      <c r="D24" s="44"/>
      <c r="E24" s="44"/>
      <c r="F24" s="44"/>
      <c r="G24" s="112"/>
      <c r="H24" s="112"/>
      <c r="I24" s="117" t="str">
        <f t="shared" si="0"/>
        <v/>
      </c>
      <c r="J24" s="87" t="str">
        <f t="shared" si="1"/>
        <v/>
      </c>
      <c r="K24" s="78"/>
      <c r="L24" s="78"/>
      <c r="M24" s="88" t="str">
        <f t="shared" si="2"/>
        <v/>
      </c>
      <c r="N24" s="47" t="str">
        <f>IF(M24="","",IF(M24&gt;='Ayarlar ve Listeler'!$B$8,"Kritik",IF(M24&gt;='Ayarlar ve Listeler'!$B$7,"Yüksek",IF(M24&gt;='Ayarlar ve Listeler'!$B$6,"Orta","Düşük"))))</f>
        <v/>
      </c>
      <c r="O24" s="44"/>
      <c r="P24" s="44"/>
      <c r="Q24" s="44"/>
      <c r="R24" s="44"/>
      <c r="S24" s="44"/>
      <c r="T24" s="44"/>
      <c r="U24" s="44"/>
      <c r="V24" s="44"/>
      <c r="W24" s="109" t="str">
        <f>IF(A24="","",IFERROR(VLOOKUP(T24,'Ayarlar ve Listeler'!$W$17:$X$21,2,FALSE),1))</f>
        <v/>
      </c>
      <c r="X24" s="84"/>
      <c r="Y24" s="84"/>
      <c r="Z24" s="85" t="str">
        <f>IF(A24="","",IF(X24="",'Ayarlar ve Listeler'!$E$10,X24))</f>
        <v/>
      </c>
      <c r="AA24" s="85" t="str">
        <f>IF(A24="","",IF(Y24="",'Ayarlar ve Listeler'!$E$11,Y24))</f>
        <v/>
      </c>
      <c r="AB24" s="86" t="str">
        <f t="shared" si="3"/>
        <v/>
      </c>
      <c r="AC24" s="86" t="str">
        <f>IF(AB24="","",IFERROR(AB24/'Ayarlar ve Listeler'!$B$5,0))</f>
        <v/>
      </c>
      <c r="AD24" s="109" t="str">
        <f t="shared" si="4"/>
        <v/>
      </c>
      <c r="AE24" s="108" t="str">
        <f>IF(A24="","",IFERROR(MATCH(A24,'Pozisyon Envanteri'!$A$6:$A$105,0),""))</f>
        <v/>
      </c>
      <c r="AF24" s="108" t="str">
        <f t="shared" si="5"/>
        <v/>
      </c>
    </row>
    <row r="25" spans="1:32" ht="48" customHeight="1" x14ac:dyDescent="0.25">
      <c r="A25" s="44"/>
      <c r="B25" s="44"/>
      <c r="C25" s="44"/>
      <c r="D25" s="44"/>
      <c r="E25" s="44"/>
      <c r="F25" s="44"/>
      <c r="G25" s="112"/>
      <c r="H25" s="112"/>
      <c r="I25" s="117" t="str">
        <f t="shared" si="0"/>
        <v/>
      </c>
      <c r="J25" s="87" t="str">
        <f t="shared" si="1"/>
        <v/>
      </c>
      <c r="K25" s="78"/>
      <c r="L25" s="78"/>
      <c r="M25" s="88" t="str">
        <f t="shared" si="2"/>
        <v/>
      </c>
      <c r="N25" s="47" t="str">
        <f>IF(M25="","",IF(M25&gt;='Ayarlar ve Listeler'!$B$8,"Kritik",IF(M25&gt;='Ayarlar ve Listeler'!$B$7,"Yüksek",IF(M25&gt;='Ayarlar ve Listeler'!$B$6,"Orta","Düşük"))))</f>
        <v/>
      </c>
      <c r="O25" s="44"/>
      <c r="P25" s="44"/>
      <c r="Q25" s="44"/>
      <c r="R25" s="44"/>
      <c r="S25" s="44"/>
      <c r="T25" s="44"/>
      <c r="U25" s="44"/>
      <c r="V25" s="44"/>
      <c r="W25" s="109" t="str">
        <f>IF(A25="","",IFERROR(VLOOKUP(T25,'Ayarlar ve Listeler'!$W$17:$X$21,2,FALSE),1))</f>
        <v/>
      </c>
      <c r="X25" s="84"/>
      <c r="Y25" s="84"/>
      <c r="Z25" s="85" t="str">
        <f>IF(A25="","",IF(X25="",'Ayarlar ve Listeler'!$E$10,X25))</f>
        <v/>
      </c>
      <c r="AA25" s="85" t="str">
        <f>IF(A25="","",IF(Y25="",'Ayarlar ve Listeler'!$E$11,Y25))</f>
        <v/>
      </c>
      <c r="AB25" s="86" t="str">
        <f t="shared" si="3"/>
        <v/>
      </c>
      <c r="AC25" s="86" t="str">
        <f>IF(AB25="","",IFERROR(AB25/'Ayarlar ve Listeler'!$B$5,0))</f>
        <v/>
      </c>
      <c r="AD25" s="109" t="str">
        <f t="shared" si="4"/>
        <v/>
      </c>
      <c r="AE25" s="108" t="str">
        <f>IF(A25="","",IFERROR(MATCH(A25,'Pozisyon Envanteri'!$A$6:$A$105,0),""))</f>
        <v/>
      </c>
      <c r="AF25" s="108" t="str">
        <f t="shared" si="5"/>
        <v/>
      </c>
    </row>
    <row r="26" spans="1:32" ht="48" customHeight="1" x14ac:dyDescent="0.25">
      <c r="A26" s="44"/>
      <c r="B26" s="44"/>
      <c r="C26" s="44"/>
      <c r="D26" s="44"/>
      <c r="E26" s="44"/>
      <c r="F26" s="44"/>
      <c r="G26" s="112"/>
      <c r="H26" s="112"/>
      <c r="I26" s="117" t="str">
        <f t="shared" si="0"/>
        <v/>
      </c>
      <c r="J26" s="87" t="str">
        <f t="shared" si="1"/>
        <v/>
      </c>
      <c r="K26" s="78"/>
      <c r="L26" s="78"/>
      <c r="M26" s="88" t="str">
        <f t="shared" si="2"/>
        <v/>
      </c>
      <c r="N26" s="47" t="str">
        <f>IF(M26="","",IF(M26&gt;='Ayarlar ve Listeler'!$B$8,"Kritik",IF(M26&gt;='Ayarlar ve Listeler'!$B$7,"Yüksek",IF(M26&gt;='Ayarlar ve Listeler'!$B$6,"Orta","Düşük"))))</f>
        <v/>
      </c>
      <c r="O26" s="44"/>
      <c r="P26" s="44"/>
      <c r="Q26" s="44"/>
      <c r="R26" s="44"/>
      <c r="S26" s="44"/>
      <c r="T26" s="44"/>
      <c r="U26" s="44"/>
      <c r="V26" s="44"/>
      <c r="W26" s="109" t="str">
        <f>IF(A26="","",IFERROR(VLOOKUP(T26,'Ayarlar ve Listeler'!$W$17:$X$21,2,FALSE),1))</f>
        <v/>
      </c>
      <c r="X26" s="84"/>
      <c r="Y26" s="84"/>
      <c r="Z26" s="85" t="str">
        <f>IF(A26="","",IF(X26="",'Ayarlar ve Listeler'!$E$10,X26))</f>
        <v/>
      </c>
      <c r="AA26" s="85" t="str">
        <f>IF(A26="","",IF(Y26="",'Ayarlar ve Listeler'!$E$11,Y26))</f>
        <v/>
      </c>
      <c r="AB26" s="86" t="str">
        <f t="shared" si="3"/>
        <v/>
      </c>
      <c r="AC26" s="86" t="str">
        <f>IF(AB26="","",IFERROR(AB26/'Ayarlar ve Listeler'!$B$5,0))</f>
        <v/>
      </c>
      <c r="AD26" s="109" t="str">
        <f t="shared" si="4"/>
        <v/>
      </c>
      <c r="AE26" s="108" t="str">
        <f>IF(A26="","",IFERROR(MATCH(A26,'Pozisyon Envanteri'!$A$6:$A$105,0),""))</f>
        <v/>
      </c>
      <c r="AF26" s="108" t="str">
        <f t="shared" si="5"/>
        <v/>
      </c>
    </row>
    <row r="27" spans="1:32" ht="48" customHeight="1" x14ac:dyDescent="0.25">
      <c r="A27" s="44"/>
      <c r="B27" s="44"/>
      <c r="C27" s="44"/>
      <c r="D27" s="44"/>
      <c r="E27" s="44"/>
      <c r="F27" s="44"/>
      <c r="G27" s="112"/>
      <c r="H27" s="112"/>
      <c r="I27" s="117" t="str">
        <f t="shared" si="0"/>
        <v/>
      </c>
      <c r="J27" s="87" t="str">
        <f t="shared" si="1"/>
        <v/>
      </c>
      <c r="K27" s="78"/>
      <c r="L27" s="78"/>
      <c r="M27" s="88" t="str">
        <f t="shared" si="2"/>
        <v/>
      </c>
      <c r="N27" s="47" t="str">
        <f>IF(M27="","",IF(M27&gt;='Ayarlar ve Listeler'!$B$8,"Kritik",IF(M27&gt;='Ayarlar ve Listeler'!$B$7,"Yüksek",IF(M27&gt;='Ayarlar ve Listeler'!$B$6,"Orta","Düşük"))))</f>
        <v/>
      </c>
      <c r="O27" s="44"/>
      <c r="P27" s="44"/>
      <c r="Q27" s="44"/>
      <c r="R27" s="44"/>
      <c r="S27" s="44"/>
      <c r="T27" s="44"/>
      <c r="U27" s="44"/>
      <c r="V27" s="44"/>
      <c r="W27" s="109" t="str">
        <f>IF(A27="","",IFERROR(VLOOKUP(T27,'Ayarlar ve Listeler'!$W$17:$X$21,2,FALSE),1))</f>
        <v/>
      </c>
      <c r="X27" s="84"/>
      <c r="Y27" s="84"/>
      <c r="Z27" s="85" t="str">
        <f>IF(A27="","",IF(X27="",'Ayarlar ve Listeler'!$E$10,X27))</f>
        <v/>
      </c>
      <c r="AA27" s="85" t="str">
        <f>IF(A27="","",IF(Y27="",'Ayarlar ve Listeler'!$E$11,Y27))</f>
        <v/>
      </c>
      <c r="AB27" s="86" t="str">
        <f t="shared" si="3"/>
        <v/>
      </c>
      <c r="AC27" s="86" t="str">
        <f>IF(AB27="","",IFERROR(AB27/'Ayarlar ve Listeler'!$B$5,0))</f>
        <v/>
      </c>
      <c r="AD27" s="109" t="str">
        <f t="shared" si="4"/>
        <v/>
      </c>
      <c r="AE27" s="108" t="str">
        <f>IF(A27="","",IFERROR(MATCH(A27,'Pozisyon Envanteri'!$A$6:$A$105,0),""))</f>
        <v/>
      </c>
      <c r="AF27" s="108" t="str">
        <f t="shared" si="5"/>
        <v/>
      </c>
    </row>
    <row r="28" spans="1:32" ht="48" customHeight="1" x14ac:dyDescent="0.25">
      <c r="A28" s="44"/>
      <c r="B28" s="44"/>
      <c r="C28" s="44"/>
      <c r="D28" s="44"/>
      <c r="E28" s="44"/>
      <c r="F28" s="44"/>
      <c r="G28" s="112"/>
      <c r="H28" s="112"/>
      <c r="I28" s="117" t="str">
        <f t="shared" si="0"/>
        <v/>
      </c>
      <c r="J28" s="87" t="str">
        <f t="shared" si="1"/>
        <v/>
      </c>
      <c r="K28" s="78"/>
      <c r="L28" s="78"/>
      <c r="M28" s="88" t="str">
        <f t="shared" si="2"/>
        <v/>
      </c>
      <c r="N28" s="47" t="str">
        <f>IF(M28="","",IF(M28&gt;='Ayarlar ve Listeler'!$B$8,"Kritik",IF(M28&gt;='Ayarlar ve Listeler'!$B$7,"Yüksek",IF(M28&gt;='Ayarlar ve Listeler'!$B$6,"Orta","Düşük"))))</f>
        <v/>
      </c>
      <c r="O28" s="44"/>
      <c r="P28" s="44"/>
      <c r="Q28" s="44"/>
      <c r="R28" s="44"/>
      <c r="S28" s="44"/>
      <c r="T28" s="44"/>
      <c r="U28" s="44"/>
      <c r="V28" s="44"/>
      <c r="W28" s="109" t="str">
        <f>IF(A28="","",IFERROR(VLOOKUP(T28,'Ayarlar ve Listeler'!$W$17:$X$21,2,FALSE),1))</f>
        <v/>
      </c>
      <c r="X28" s="84"/>
      <c r="Y28" s="84"/>
      <c r="Z28" s="85" t="str">
        <f>IF(A28="","",IF(X28="",'Ayarlar ve Listeler'!$E$10,X28))</f>
        <v/>
      </c>
      <c r="AA28" s="85" t="str">
        <f>IF(A28="","",IF(Y28="",'Ayarlar ve Listeler'!$E$11,Y28))</f>
        <v/>
      </c>
      <c r="AB28" s="86" t="str">
        <f t="shared" si="3"/>
        <v/>
      </c>
      <c r="AC28" s="86" t="str">
        <f>IF(AB28="","",IFERROR(AB28/'Ayarlar ve Listeler'!$B$5,0))</f>
        <v/>
      </c>
      <c r="AD28" s="109" t="str">
        <f t="shared" si="4"/>
        <v/>
      </c>
      <c r="AE28" s="108" t="str">
        <f>IF(A28="","",IFERROR(MATCH(A28,'Pozisyon Envanteri'!$A$6:$A$105,0),""))</f>
        <v/>
      </c>
      <c r="AF28" s="108" t="str">
        <f t="shared" si="5"/>
        <v/>
      </c>
    </row>
    <row r="29" spans="1:32" ht="48" customHeight="1" x14ac:dyDescent="0.25">
      <c r="A29" s="44"/>
      <c r="B29" s="44"/>
      <c r="C29" s="44"/>
      <c r="D29" s="44"/>
      <c r="E29" s="44"/>
      <c r="F29" s="44"/>
      <c r="G29" s="112"/>
      <c r="H29" s="112"/>
      <c r="I29" s="117" t="str">
        <f t="shared" si="0"/>
        <v/>
      </c>
      <c r="J29" s="87" t="str">
        <f t="shared" si="1"/>
        <v/>
      </c>
      <c r="K29" s="78"/>
      <c r="L29" s="78"/>
      <c r="M29" s="88" t="str">
        <f t="shared" si="2"/>
        <v/>
      </c>
      <c r="N29" s="47" t="str">
        <f>IF(M29="","",IF(M29&gt;='Ayarlar ve Listeler'!$B$8,"Kritik",IF(M29&gt;='Ayarlar ve Listeler'!$B$7,"Yüksek",IF(M29&gt;='Ayarlar ve Listeler'!$B$6,"Orta","Düşük"))))</f>
        <v/>
      </c>
      <c r="O29" s="44"/>
      <c r="P29" s="44"/>
      <c r="Q29" s="44"/>
      <c r="R29" s="44"/>
      <c r="S29" s="44"/>
      <c r="T29" s="44"/>
      <c r="U29" s="44"/>
      <c r="V29" s="44"/>
      <c r="W29" s="109" t="str">
        <f>IF(A29="","",IFERROR(VLOOKUP(T29,'Ayarlar ve Listeler'!$W$17:$X$21,2,FALSE),1))</f>
        <v/>
      </c>
      <c r="X29" s="84"/>
      <c r="Y29" s="84"/>
      <c r="Z29" s="85" t="str">
        <f>IF(A29="","",IF(X29="",'Ayarlar ve Listeler'!$E$10,X29))</f>
        <v/>
      </c>
      <c r="AA29" s="85" t="str">
        <f>IF(A29="","",IF(Y29="",'Ayarlar ve Listeler'!$E$11,Y29))</f>
        <v/>
      </c>
      <c r="AB29" s="86" t="str">
        <f t="shared" si="3"/>
        <v/>
      </c>
      <c r="AC29" s="86" t="str">
        <f>IF(AB29="","",IFERROR(AB29/'Ayarlar ve Listeler'!$B$5,0))</f>
        <v/>
      </c>
      <c r="AD29" s="109" t="str">
        <f t="shared" si="4"/>
        <v/>
      </c>
      <c r="AE29" s="108" t="str">
        <f>IF(A29="","",IFERROR(MATCH(A29,'Pozisyon Envanteri'!$A$6:$A$105,0),""))</f>
        <v/>
      </c>
      <c r="AF29" s="108" t="str">
        <f t="shared" si="5"/>
        <v/>
      </c>
    </row>
    <row r="30" spans="1:32" ht="48" customHeight="1" x14ac:dyDescent="0.25">
      <c r="A30" s="44"/>
      <c r="B30" s="44"/>
      <c r="C30" s="44"/>
      <c r="D30" s="44"/>
      <c r="E30" s="44"/>
      <c r="F30" s="44"/>
      <c r="G30" s="112"/>
      <c r="H30" s="112"/>
      <c r="I30" s="117" t="str">
        <f t="shared" si="0"/>
        <v/>
      </c>
      <c r="J30" s="87" t="str">
        <f t="shared" si="1"/>
        <v/>
      </c>
      <c r="K30" s="78"/>
      <c r="L30" s="78"/>
      <c r="M30" s="88" t="str">
        <f t="shared" si="2"/>
        <v/>
      </c>
      <c r="N30" s="47" t="str">
        <f>IF(M30="","",IF(M30&gt;='Ayarlar ve Listeler'!$B$8,"Kritik",IF(M30&gt;='Ayarlar ve Listeler'!$B$7,"Yüksek",IF(M30&gt;='Ayarlar ve Listeler'!$B$6,"Orta","Düşük"))))</f>
        <v/>
      </c>
      <c r="O30" s="44"/>
      <c r="P30" s="44"/>
      <c r="Q30" s="44"/>
      <c r="R30" s="44"/>
      <c r="S30" s="44"/>
      <c r="T30" s="44"/>
      <c r="U30" s="44"/>
      <c r="V30" s="44"/>
      <c r="W30" s="109" t="str">
        <f>IF(A30="","",IFERROR(VLOOKUP(T30,'Ayarlar ve Listeler'!$W$17:$X$21,2,FALSE),1))</f>
        <v/>
      </c>
      <c r="X30" s="84"/>
      <c r="Y30" s="84"/>
      <c r="Z30" s="85" t="str">
        <f>IF(A30="","",IF(X30="",'Ayarlar ve Listeler'!$E$10,X30))</f>
        <v/>
      </c>
      <c r="AA30" s="85" t="str">
        <f>IF(A30="","",IF(Y30="",'Ayarlar ve Listeler'!$E$11,Y30))</f>
        <v/>
      </c>
      <c r="AB30" s="86" t="str">
        <f t="shared" si="3"/>
        <v/>
      </c>
      <c r="AC30" s="86" t="str">
        <f>IF(AB30="","",IFERROR(AB30/'Ayarlar ve Listeler'!$B$5,0))</f>
        <v/>
      </c>
      <c r="AD30" s="109" t="str">
        <f t="shared" si="4"/>
        <v/>
      </c>
      <c r="AE30" s="108" t="str">
        <f>IF(A30="","",IFERROR(MATCH(A30,'Pozisyon Envanteri'!$A$6:$A$105,0),""))</f>
        <v/>
      </c>
      <c r="AF30" s="108" t="str">
        <f t="shared" si="5"/>
        <v/>
      </c>
    </row>
    <row r="31" spans="1:32" ht="48" customHeight="1" x14ac:dyDescent="0.25">
      <c r="A31" s="44"/>
      <c r="B31" s="44"/>
      <c r="C31" s="44"/>
      <c r="D31" s="44"/>
      <c r="E31" s="44"/>
      <c r="F31" s="44"/>
      <c r="G31" s="112"/>
      <c r="H31" s="112"/>
      <c r="I31" s="117" t="str">
        <f t="shared" si="0"/>
        <v/>
      </c>
      <c r="J31" s="87" t="str">
        <f t="shared" si="1"/>
        <v/>
      </c>
      <c r="K31" s="78"/>
      <c r="L31" s="78"/>
      <c r="M31" s="88" t="str">
        <f t="shared" si="2"/>
        <v/>
      </c>
      <c r="N31" s="47" t="str">
        <f>IF(M31="","",IF(M31&gt;='Ayarlar ve Listeler'!$B$8,"Kritik",IF(M31&gt;='Ayarlar ve Listeler'!$B$7,"Yüksek",IF(M31&gt;='Ayarlar ve Listeler'!$B$6,"Orta","Düşük"))))</f>
        <v/>
      </c>
      <c r="O31" s="44"/>
      <c r="P31" s="44"/>
      <c r="Q31" s="44"/>
      <c r="R31" s="44"/>
      <c r="S31" s="44"/>
      <c r="T31" s="44"/>
      <c r="U31" s="44"/>
      <c r="V31" s="44"/>
      <c r="W31" s="109" t="str">
        <f>IF(A31="","",IFERROR(VLOOKUP(T31,'Ayarlar ve Listeler'!$W$17:$X$21,2,FALSE),1))</f>
        <v/>
      </c>
      <c r="X31" s="84"/>
      <c r="Y31" s="84"/>
      <c r="Z31" s="85" t="str">
        <f>IF(A31="","",IF(X31="",'Ayarlar ve Listeler'!$E$10,X31))</f>
        <v/>
      </c>
      <c r="AA31" s="85" t="str">
        <f>IF(A31="","",IF(Y31="",'Ayarlar ve Listeler'!$E$11,Y31))</f>
        <v/>
      </c>
      <c r="AB31" s="86" t="str">
        <f t="shared" si="3"/>
        <v/>
      </c>
      <c r="AC31" s="86" t="str">
        <f>IF(AB31="","",IFERROR(AB31/'Ayarlar ve Listeler'!$B$5,0))</f>
        <v/>
      </c>
      <c r="AD31" s="109" t="str">
        <f t="shared" si="4"/>
        <v/>
      </c>
      <c r="AE31" s="108" t="str">
        <f>IF(A31="","",IFERROR(MATCH(A31,'Pozisyon Envanteri'!$A$6:$A$105,0),""))</f>
        <v/>
      </c>
      <c r="AF31" s="108" t="str">
        <f t="shared" si="5"/>
        <v/>
      </c>
    </row>
    <row r="32" spans="1:32" ht="48" customHeight="1" x14ac:dyDescent="0.25">
      <c r="A32" s="44"/>
      <c r="B32" s="44"/>
      <c r="C32" s="44"/>
      <c r="D32" s="44"/>
      <c r="E32" s="44"/>
      <c r="F32" s="44"/>
      <c r="G32" s="112"/>
      <c r="H32" s="112"/>
      <c r="I32" s="117" t="str">
        <f t="shared" si="0"/>
        <v/>
      </c>
      <c r="J32" s="87" t="str">
        <f t="shared" si="1"/>
        <v/>
      </c>
      <c r="K32" s="78"/>
      <c r="L32" s="78"/>
      <c r="M32" s="88" t="str">
        <f t="shared" si="2"/>
        <v/>
      </c>
      <c r="N32" s="47" t="str">
        <f>IF(M32="","",IF(M32&gt;='Ayarlar ve Listeler'!$B$8,"Kritik",IF(M32&gt;='Ayarlar ve Listeler'!$B$7,"Yüksek",IF(M32&gt;='Ayarlar ve Listeler'!$B$6,"Orta","Düşük"))))</f>
        <v/>
      </c>
      <c r="O32" s="44"/>
      <c r="P32" s="44"/>
      <c r="Q32" s="44"/>
      <c r="R32" s="44"/>
      <c r="S32" s="44"/>
      <c r="T32" s="44"/>
      <c r="U32" s="44"/>
      <c r="V32" s="44"/>
      <c r="W32" s="109" t="str">
        <f>IF(A32="","",IFERROR(VLOOKUP(T32,'Ayarlar ve Listeler'!$W$17:$X$21,2,FALSE),1))</f>
        <v/>
      </c>
      <c r="X32" s="84"/>
      <c r="Y32" s="84"/>
      <c r="Z32" s="85" t="str">
        <f>IF(A32="","",IF(X32="",'Ayarlar ve Listeler'!$E$10,X32))</f>
        <v/>
      </c>
      <c r="AA32" s="85" t="str">
        <f>IF(A32="","",IF(Y32="",'Ayarlar ve Listeler'!$E$11,Y32))</f>
        <v/>
      </c>
      <c r="AB32" s="86" t="str">
        <f t="shared" si="3"/>
        <v/>
      </c>
      <c r="AC32" s="86" t="str">
        <f>IF(AB32="","",IFERROR(AB32/'Ayarlar ve Listeler'!$B$5,0))</f>
        <v/>
      </c>
      <c r="AD32" s="109" t="str">
        <f t="shared" si="4"/>
        <v/>
      </c>
      <c r="AE32" s="108" t="str">
        <f>IF(A32="","",IFERROR(MATCH(A32,'Pozisyon Envanteri'!$A$6:$A$105,0),""))</f>
        <v/>
      </c>
      <c r="AF32" s="108" t="str">
        <f t="shared" si="5"/>
        <v/>
      </c>
    </row>
    <row r="33" spans="1:32" ht="48" customHeight="1" x14ac:dyDescent="0.25">
      <c r="A33" s="44"/>
      <c r="B33" s="44"/>
      <c r="C33" s="44"/>
      <c r="D33" s="44"/>
      <c r="E33" s="44"/>
      <c r="F33" s="44"/>
      <c r="G33" s="112"/>
      <c r="H33" s="112"/>
      <c r="I33" s="117" t="str">
        <f t="shared" si="0"/>
        <v/>
      </c>
      <c r="J33" s="87" t="str">
        <f t="shared" si="1"/>
        <v/>
      </c>
      <c r="K33" s="78"/>
      <c r="L33" s="78"/>
      <c r="M33" s="88" t="str">
        <f t="shared" si="2"/>
        <v/>
      </c>
      <c r="N33" s="47" t="str">
        <f>IF(M33="","",IF(M33&gt;='Ayarlar ve Listeler'!$B$8,"Kritik",IF(M33&gt;='Ayarlar ve Listeler'!$B$7,"Yüksek",IF(M33&gt;='Ayarlar ve Listeler'!$B$6,"Orta","Düşük"))))</f>
        <v/>
      </c>
      <c r="O33" s="44"/>
      <c r="P33" s="44"/>
      <c r="Q33" s="44"/>
      <c r="R33" s="44"/>
      <c r="S33" s="44"/>
      <c r="T33" s="44"/>
      <c r="U33" s="44"/>
      <c r="V33" s="44"/>
      <c r="W33" s="109" t="str">
        <f>IF(A33="","",IFERROR(VLOOKUP(T33,'Ayarlar ve Listeler'!$W$17:$X$21,2,FALSE),1))</f>
        <v/>
      </c>
      <c r="X33" s="84"/>
      <c r="Y33" s="84"/>
      <c r="Z33" s="85" t="str">
        <f>IF(A33="","",IF(X33="",'Ayarlar ve Listeler'!$E$10,X33))</f>
        <v/>
      </c>
      <c r="AA33" s="85" t="str">
        <f>IF(A33="","",IF(Y33="",'Ayarlar ve Listeler'!$E$11,Y33))</f>
        <v/>
      </c>
      <c r="AB33" s="86" t="str">
        <f t="shared" si="3"/>
        <v/>
      </c>
      <c r="AC33" s="86" t="str">
        <f>IF(AB33="","",IFERROR(AB33/'Ayarlar ve Listeler'!$B$5,0))</f>
        <v/>
      </c>
      <c r="AD33" s="109" t="str">
        <f t="shared" si="4"/>
        <v/>
      </c>
      <c r="AE33" s="108" t="str">
        <f>IF(A33="","",IFERROR(MATCH(A33,'Pozisyon Envanteri'!$A$6:$A$105,0),""))</f>
        <v/>
      </c>
      <c r="AF33" s="108" t="str">
        <f t="shared" si="5"/>
        <v/>
      </c>
    </row>
    <row r="34" spans="1:32" ht="48" customHeight="1" x14ac:dyDescent="0.25">
      <c r="A34" s="44"/>
      <c r="B34" s="44"/>
      <c r="C34" s="44"/>
      <c r="D34" s="44"/>
      <c r="E34" s="44"/>
      <c r="F34" s="44"/>
      <c r="G34" s="112"/>
      <c r="H34" s="112"/>
      <c r="I34" s="117" t="str">
        <f t="shared" si="0"/>
        <v/>
      </c>
      <c r="J34" s="87" t="str">
        <f t="shared" si="1"/>
        <v/>
      </c>
      <c r="K34" s="78"/>
      <c r="L34" s="78"/>
      <c r="M34" s="88" t="str">
        <f t="shared" si="2"/>
        <v/>
      </c>
      <c r="N34" s="47" t="str">
        <f>IF(M34="","",IF(M34&gt;='Ayarlar ve Listeler'!$B$8,"Kritik",IF(M34&gt;='Ayarlar ve Listeler'!$B$7,"Yüksek",IF(M34&gt;='Ayarlar ve Listeler'!$B$6,"Orta","Düşük"))))</f>
        <v/>
      </c>
      <c r="O34" s="44"/>
      <c r="P34" s="44"/>
      <c r="Q34" s="44"/>
      <c r="R34" s="44"/>
      <c r="S34" s="44"/>
      <c r="T34" s="44"/>
      <c r="U34" s="44"/>
      <c r="V34" s="44"/>
      <c r="W34" s="109" t="str">
        <f>IF(A34="","",IFERROR(VLOOKUP(T34,'Ayarlar ve Listeler'!$W$17:$X$21,2,FALSE),1))</f>
        <v/>
      </c>
      <c r="X34" s="84"/>
      <c r="Y34" s="84"/>
      <c r="Z34" s="85" t="str">
        <f>IF(A34="","",IF(X34="",'Ayarlar ve Listeler'!$E$10,X34))</f>
        <v/>
      </c>
      <c r="AA34" s="85" t="str">
        <f>IF(A34="","",IF(Y34="",'Ayarlar ve Listeler'!$E$11,Y34))</f>
        <v/>
      </c>
      <c r="AB34" s="86" t="str">
        <f t="shared" si="3"/>
        <v/>
      </c>
      <c r="AC34" s="86" t="str">
        <f>IF(AB34="","",IFERROR(AB34/'Ayarlar ve Listeler'!$B$5,0))</f>
        <v/>
      </c>
      <c r="AD34" s="109" t="str">
        <f t="shared" si="4"/>
        <v/>
      </c>
      <c r="AE34" s="108" t="str">
        <f>IF(A34="","",IFERROR(MATCH(A34,'Pozisyon Envanteri'!$A$6:$A$105,0),""))</f>
        <v/>
      </c>
      <c r="AF34" s="108" t="str">
        <f t="shared" si="5"/>
        <v/>
      </c>
    </row>
    <row r="35" spans="1:32" ht="48" customHeight="1" x14ac:dyDescent="0.25">
      <c r="A35" s="44"/>
      <c r="B35" s="44"/>
      <c r="C35" s="44"/>
      <c r="D35" s="44"/>
      <c r="E35" s="44"/>
      <c r="F35" s="44"/>
      <c r="G35" s="112"/>
      <c r="H35" s="112"/>
      <c r="I35" s="117" t="str">
        <f t="shared" si="0"/>
        <v/>
      </c>
      <c r="J35" s="87" t="str">
        <f t="shared" si="1"/>
        <v/>
      </c>
      <c r="K35" s="78"/>
      <c r="L35" s="78"/>
      <c r="M35" s="88" t="str">
        <f t="shared" si="2"/>
        <v/>
      </c>
      <c r="N35" s="47" t="str">
        <f>IF(M35="","",IF(M35&gt;='Ayarlar ve Listeler'!$B$8,"Kritik",IF(M35&gt;='Ayarlar ve Listeler'!$B$7,"Yüksek",IF(M35&gt;='Ayarlar ve Listeler'!$B$6,"Orta","Düşük"))))</f>
        <v/>
      </c>
      <c r="O35" s="44"/>
      <c r="P35" s="44"/>
      <c r="Q35" s="44"/>
      <c r="R35" s="44"/>
      <c r="S35" s="44"/>
      <c r="T35" s="44"/>
      <c r="U35" s="44"/>
      <c r="V35" s="44"/>
      <c r="W35" s="109" t="str">
        <f>IF(A35="","",IFERROR(VLOOKUP(T35,'Ayarlar ve Listeler'!$W$17:$X$21,2,FALSE),1))</f>
        <v/>
      </c>
      <c r="X35" s="84"/>
      <c r="Y35" s="84"/>
      <c r="Z35" s="85" t="str">
        <f>IF(A35="","",IF(X35="",'Ayarlar ve Listeler'!$E$10,X35))</f>
        <v/>
      </c>
      <c r="AA35" s="85" t="str">
        <f>IF(A35="","",IF(Y35="",'Ayarlar ve Listeler'!$E$11,Y35))</f>
        <v/>
      </c>
      <c r="AB35" s="86" t="str">
        <f t="shared" si="3"/>
        <v/>
      </c>
      <c r="AC35" s="86" t="str">
        <f>IF(AB35="","",IFERROR(AB35/'Ayarlar ve Listeler'!$B$5,0))</f>
        <v/>
      </c>
      <c r="AD35" s="109" t="str">
        <f t="shared" si="4"/>
        <v/>
      </c>
      <c r="AE35" s="108" t="str">
        <f>IF(A35="","",IFERROR(MATCH(A35,'Pozisyon Envanteri'!$A$6:$A$105,0),""))</f>
        <v/>
      </c>
      <c r="AF35" s="108" t="str">
        <f t="shared" si="5"/>
        <v/>
      </c>
    </row>
    <row r="36" spans="1:32" ht="48" customHeight="1" x14ac:dyDescent="0.25">
      <c r="A36" s="44"/>
      <c r="B36" s="44"/>
      <c r="C36" s="44"/>
      <c r="D36" s="44"/>
      <c r="E36" s="44"/>
      <c r="F36" s="44"/>
      <c r="G36" s="112"/>
      <c r="H36" s="112"/>
      <c r="I36" s="117" t="str">
        <f t="shared" si="0"/>
        <v/>
      </c>
      <c r="J36" s="87" t="str">
        <f t="shared" si="1"/>
        <v/>
      </c>
      <c r="K36" s="78"/>
      <c r="L36" s="78"/>
      <c r="M36" s="88" t="str">
        <f t="shared" si="2"/>
        <v/>
      </c>
      <c r="N36" s="47" t="str">
        <f>IF(M36="","",IF(M36&gt;='Ayarlar ve Listeler'!$B$8,"Kritik",IF(M36&gt;='Ayarlar ve Listeler'!$B$7,"Yüksek",IF(M36&gt;='Ayarlar ve Listeler'!$B$6,"Orta","Düşük"))))</f>
        <v/>
      </c>
      <c r="O36" s="44"/>
      <c r="P36" s="44"/>
      <c r="Q36" s="44"/>
      <c r="R36" s="44"/>
      <c r="S36" s="44"/>
      <c r="T36" s="44"/>
      <c r="U36" s="44"/>
      <c r="V36" s="44"/>
      <c r="W36" s="109" t="str">
        <f>IF(A36="","",IFERROR(VLOOKUP(T36,'Ayarlar ve Listeler'!$W$17:$X$21,2,FALSE),1))</f>
        <v/>
      </c>
      <c r="X36" s="84"/>
      <c r="Y36" s="84"/>
      <c r="Z36" s="85" t="str">
        <f>IF(A36="","",IF(X36="",'Ayarlar ve Listeler'!$E$10,X36))</f>
        <v/>
      </c>
      <c r="AA36" s="85" t="str">
        <f>IF(A36="","",IF(Y36="",'Ayarlar ve Listeler'!$E$11,Y36))</f>
        <v/>
      </c>
      <c r="AB36" s="86" t="str">
        <f t="shared" si="3"/>
        <v/>
      </c>
      <c r="AC36" s="86" t="str">
        <f>IF(AB36="","",IFERROR(AB36/'Ayarlar ve Listeler'!$B$5,0))</f>
        <v/>
      </c>
      <c r="AD36" s="109" t="str">
        <f t="shared" si="4"/>
        <v/>
      </c>
      <c r="AE36" s="108" t="str">
        <f>IF(A36="","",IFERROR(MATCH(A36,'Pozisyon Envanteri'!$A$6:$A$105,0),""))</f>
        <v/>
      </c>
      <c r="AF36" s="108" t="str">
        <f t="shared" si="5"/>
        <v/>
      </c>
    </row>
    <row r="37" spans="1:32" ht="48" customHeight="1" x14ac:dyDescent="0.25">
      <c r="A37" s="44"/>
      <c r="B37" s="44"/>
      <c r="C37" s="44"/>
      <c r="D37" s="44"/>
      <c r="E37" s="44"/>
      <c r="F37" s="44"/>
      <c r="G37" s="112"/>
      <c r="H37" s="112"/>
      <c r="I37" s="117" t="str">
        <f t="shared" si="0"/>
        <v/>
      </c>
      <c r="J37" s="87" t="str">
        <f t="shared" si="1"/>
        <v/>
      </c>
      <c r="K37" s="78"/>
      <c r="L37" s="78"/>
      <c r="M37" s="88" t="str">
        <f t="shared" si="2"/>
        <v/>
      </c>
      <c r="N37" s="47" t="str">
        <f>IF(M37="","",IF(M37&gt;='Ayarlar ve Listeler'!$B$8,"Kritik",IF(M37&gt;='Ayarlar ve Listeler'!$B$7,"Yüksek",IF(M37&gt;='Ayarlar ve Listeler'!$B$6,"Orta","Düşük"))))</f>
        <v/>
      </c>
      <c r="O37" s="44"/>
      <c r="P37" s="44"/>
      <c r="Q37" s="44"/>
      <c r="R37" s="44"/>
      <c r="S37" s="44"/>
      <c r="T37" s="44"/>
      <c r="U37" s="44"/>
      <c r="V37" s="44"/>
      <c r="W37" s="109" t="str">
        <f>IF(A37="","",IFERROR(VLOOKUP(T37,'Ayarlar ve Listeler'!$W$17:$X$21,2,FALSE),1))</f>
        <v/>
      </c>
      <c r="X37" s="84"/>
      <c r="Y37" s="84"/>
      <c r="Z37" s="85" t="str">
        <f>IF(A37="","",IF(X37="",'Ayarlar ve Listeler'!$E$10,X37))</f>
        <v/>
      </c>
      <c r="AA37" s="85" t="str">
        <f>IF(A37="","",IF(Y37="",'Ayarlar ve Listeler'!$E$11,Y37))</f>
        <v/>
      </c>
      <c r="AB37" s="86" t="str">
        <f t="shared" si="3"/>
        <v/>
      </c>
      <c r="AC37" s="86" t="str">
        <f>IF(AB37="","",IFERROR(AB37/'Ayarlar ve Listeler'!$B$5,0))</f>
        <v/>
      </c>
      <c r="AD37" s="109" t="str">
        <f t="shared" si="4"/>
        <v/>
      </c>
      <c r="AE37" s="108" t="str">
        <f>IF(A37="","",IFERROR(MATCH(A37,'Pozisyon Envanteri'!$A$6:$A$105,0),""))</f>
        <v/>
      </c>
      <c r="AF37" s="108" t="str">
        <f t="shared" si="5"/>
        <v/>
      </c>
    </row>
    <row r="38" spans="1:32" ht="48" customHeight="1" x14ac:dyDescent="0.25">
      <c r="A38" s="44"/>
      <c r="B38" s="44"/>
      <c r="C38" s="44"/>
      <c r="D38" s="44"/>
      <c r="E38" s="44"/>
      <c r="F38" s="44"/>
      <c r="G38" s="112"/>
      <c r="H38" s="112"/>
      <c r="I38" s="117" t="str">
        <f t="shared" si="0"/>
        <v/>
      </c>
      <c r="J38" s="87" t="str">
        <f t="shared" si="1"/>
        <v/>
      </c>
      <c r="K38" s="78"/>
      <c r="L38" s="78"/>
      <c r="M38" s="88" t="str">
        <f t="shared" si="2"/>
        <v/>
      </c>
      <c r="N38" s="47" t="str">
        <f>IF(M38="","",IF(M38&gt;='Ayarlar ve Listeler'!$B$8,"Kritik",IF(M38&gt;='Ayarlar ve Listeler'!$B$7,"Yüksek",IF(M38&gt;='Ayarlar ve Listeler'!$B$6,"Orta","Düşük"))))</f>
        <v/>
      </c>
      <c r="O38" s="44"/>
      <c r="P38" s="44"/>
      <c r="Q38" s="44"/>
      <c r="R38" s="44"/>
      <c r="S38" s="44"/>
      <c r="T38" s="44"/>
      <c r="U38" s="44"/>
      <c r="V38" s="44"/>
      <c r="W38" s="109" t="str">
        <f>IF(A38="","",IFERROR(VLOOKUP(T38,'Ayarlar ve Listeler'!$W$17:$X$21,2,FALSE),1))</f>
        <v/>
      </c>
      <c r="X38" s="84"/>
      <c r="Y38" s="84"/>
      <c r="Z38" s="85" t="str">
        <f>IF(A38="","",IF(X38="",'Ayarlar ve Listeler'!$E$10,X38))</f>
        <v/>
      </c>
      <c r="AA38" s="85" t="str">
        <f>IF(A38="","",IF(Y38="",'Ayarlar ve Listeler'!$E$11,Y38))</f>
        <v/>
      </c>
      <c r="AB38" s="86" t="str">
        <f t="shared" si="3"/>
        <v/>
      </c>
      <c r="AC38" s="86" t="str">
        <f>IF(AB38="","",IFERROR(AB38/'Ayarlar ve Listeler'!$B$5,0))</f>
        <v/>
      </c>
      <c r="AD38" s="109" t="str">
        <f t="shared" si="4"/>
        <v/>
      </c>
      <c r="AE38" s="108" t="str">
        <f>IF(A38="","",IFERROR(MATCH(A38,'Pozisyon Envanteri'!$A$6:$A$105,0),""))</f>
        <v/>
      </c>
      <c r="AF38" s="108" t="str">
        <f t="shared" si="5"/>
        <v/>
      </c>
    </row>
    <row r="39" spans="1:32" ht="48" customHeight="1" x14ac:dyDescent="0.25">
      <c r="A39" s="44"/>
      <c r="B39" s="44"/>
      <c r="C39" s="44"/>
      <c r="D39" s="44"/>
      <c r="E39" s="44"/>
      <c r="F39" s="44"/>
      <c r="G39" s="112"/>
      <c r="H39" s="112"/>
      <c r="I39" s="117" t="str">
        <f t="shared" si="0"/>
        <v/>
      </c>
      <c r="J39" s="87" t="str">
        <f t="shared" si="1"/>
        <v/>
      </c>
      <c r="K39" s="78"/>
      <c r="L39" s="78"/>
      <c r="M39" s="88" t="str">
        <f t="shared" si="2"/>
        <v/>
      </c>
      <c r="N39" s="47" t="str">
        <f>IF(M39="","",IF(M39&gt;='Ayarlar ve Listeler'!$B$8,"Kritik",IF(M39&gt;='Ayarlar ve Listeler'!$B$7,"Yüksek",IF(M39&gt;='Ayarlar ve Listeler'!$B$6,"Orta","Düşük"))))</f>
        <v/>
      </c>
      <c r="O39" s="44"/>
      <c r="P39" s="44"/>
      <c r="Q39" s="44"/>
      <c r="R39" s="44"/>
      <c r="S39" s="44"/>
      <c r="T39" s="44"/>
      <c r="U39" s="44"/>
      <c r="V39" s="44"/>
      <c r="W39" s="109" t="str">
        <f>IF(A39="","",IFERROR(VLOOKUP(T39,'Ayarlar ve Listeler'!$W$17:$X$21,2,FALSE),1))</f>
        <v/>
      </c>
      <c r="X39" s="84"/>
      <c r="Y39" s="84"/>
      <c r="Z39" s="85" t="str">
        <f>IF(A39="","",IF(X39="",'Ayarlar ve Listeler'!$E$10,X39))</f>
        <v/>
      </c>
      <c r="AA39" s="85" t="str">
        <f>IF(A39="","",IF(Y39="",'Ayarlar ve Listeler'!$E$11,Y39))</f>
        <v/>
      </c>
      <c r="AB39" s="86" t="str">
        <f t="shared" si="3"/>
        <v/>
      </c>
      <c r="AC39" s="86" t="str">
        <f>IF(AB39="","",IFERROR(AB39/'Ayarlar ve Listeler'!$B$5,0))</f>
        <v/>
      </c>
      <c r="AD39" s="109" t="str">
        <f t="shared" si="4"/>
        <v/>
      </c>
      <c r="AE39" s="108" t="str">
        <f>IF(A39="","",IFERROR(MATCH(A39,'Pozisyon Envanteri'!$A$6:$A$105,0),""))</f>
        <v/>
      </c>
      <c r="AF39" s="108" t="str">
        <f t="shared" si="5"/>
        <v/>
      </c>
    </row>
    <row r="40" spans="1:32" ht="48" customHeight="1" x14ac:dyDescent="0.25">
      <c r="A40" s="44"/>
      <c r="B40" s="44"/>
      <c r="C40" s="44"/>
      <c r="D40" s="44"/>
      <c r="E40" s="44"/>
      <c r="F40" s="44"/>
      <c r="G40" s="112"/>
      <c r="H40" s="112"/>
      <c r="I40" s="117" t="str">
        <f t="shared" si="0"/>
        <v/>
      </c>
      <c r="J40" s="87" t="str">
        <f t="shared" si="1"/>
        <v/>
      </c>
      <c r="K40" s="78"/>
      <c r="L40" s="78"/>
      <c r="M40" s="88" t="str">
        <f t="shared" si="2"/>
        <v/>
      </c>
      <c r="N40" s="47" t="str">
        <f>IF(M40="","",IF(M40&gt;='Ayarlar ve Listeler'!$B$8,"Kritik",IF(M40&gt;='Ayarlar ve Listeler'!$B$7,"Yüksek",IF(M40&gt;='Ayarlar ve Listeler'!$B$6,"Orta","Düşük"))))</f>
        <v/>
      </c>
      <c r="O40" s="44"/>
      <c r="P40" s="44"/>
      <c r="Q40" s="44"/>
      <c r="R40" s="44"/>
      <c r="S40" s="44"/>
      <c r="T40" s="44"/>
      <c r="U40" s="44"/>
      <c r="V40" s="44"/>
      <c r="W40" s="109" t="str">
        <f>IF(A40="","",IFERROR(VLOOKUP(T40,'Ayarlar ve Listeler'!$W$17:$X$21,2,FALSE),1))</f>
        <v/>
      </c>
      <c r="X40" s="84"/>
      <c r="Y40" s="84"/>
      <c r="Z40" s="85" t="str">
        <f>IF(A40="","",IF(X40="",'Ayarlar ve Listeler'!$E$10,X40))</f>
        <v/>
      </c>
      <c r="AA40" s="85" t="str">
        <f>IF(A40="","",IF(Y40="",'Ayarlar ve Listeler'!$E$11,Y40))</f>
        <v/>
      </c>
      <c r="AB40" s="86" t="str">
        <f t="shared" si="3"/>
        <v/>
      </c>
      <c r="AC40" s="86" t="str">
        <f>IF(AB40="","",IFERROR(AB40/'Ayarlar ve Listeler'!$B$5,0))</f>
        <v/>
      </c>
      <c r="AD40" s="109" t="str">
        <f t="shared" si="4"/>
        <v/>
      </c>
      <c r="AE40" s="108" t="str">
        <f>IF(A40="","",IFERROR(MATCH(A40,'Pozisyon Envanteri'!$A$6:$A$105,0),""))</f>
        <v/>
      </c>
      <c r="AF40" s="108" t="str">
        <f t="shared" si="5"/>
        <v/>
      </c>
    </row>
    <row r="41" spans="1:32" ht="48" customHeight="1" x14ac:dyDescent="0.25">
      <c r="A41" s="44"/>
      <c r="B41" s="44"/>
      <c r="C41" s="44"/>
      <c r="D41" s="44"/>
      <c r="E41" s="44"/>
      <c r="F41" s="44"/>
      <c r="G41" s="112"/>
      <c r="H41" s="112"/>
      <c r="I41" s="117" t="str">
        <f t="shared" si="0"/>
        <v/>
      </c>
      <c r="J41" s="87" t="str">
        <f t="shared" si="1"/>
        <v/>
      </c>
      <c r="K41" s="78"/>
      <c r="L41" s="78"/>
      <c r="M41" s="88" t="str">
        <f t="shared" si="2"/>
        <v/>
      </c>
      <c r="N41" s="47" t="str">
        <f>IF(M41="","",IF(M41&gt;='Ayarlar ve Listeler'!$B$8,"Kritik",IF(M41&gt;='Ayarlar ve Listeler'!$B$7,"Yüksek",IF(M41&gt;='Ayarlar ve Listeler'!$B$6,"Orta","Düşük"))))</f>
        <v/>
      </c>
      <c r="O41" s="44"/>
      <c r="P41" s="44"/>
      <c r="Q41" s="44"/>
      <c r="R41" s="44"/>
      <c r="S41" s="44"/>
      <c r="T41" s="44"/>
      <c r="U41" s="44"/>
      <c r="V41" s="44"/>
      <c r="W41" s="109" t="str">
        <f>IF(A41="","",IFERROR(VLOOKUP(T41,'Ayarlar ve Listeler'!$W$17:$X$21,2,FALSE),1))</f>
        <v/>
      </c>
      <c r="X41" s="84"/>
      <c r="Y41" s="84"/>
      <c r="Z41" s="85" t="str">
        <f>IF(A41="","",IF(X41="",'Ayarlar ve Listeler'!$E$10,X41))</f>
        <v/>
      </c>
      <c r="AA41" s="85" t="str">
        <f>IF(A41="","",IF(Y41="",'Ayarlar ve Listeler'!$E$11,Y41))</f>
        <v/>
      </c>
      <c r="AB41" s="86" t="str">
        <f t="shared" si="3"/>
        <v/>
      </c>
      <c r="AC41" s="86" t="str">
        <f>IF(AB41="","",IFERROR(AB41/'Ayarlar ve Listeler'!$B$5,0))</f>
        <v/>
      </c>
      <c r="AD41" s="109" t="str">
        <f t="shared" si="4"/>
        <v/>
      </c>
      <c r="AE41" s="108" t="str">
        <f>IF(A41="","",IFERROR(MATCH(A41,'Pozisyon Envanteri'!$A$6:$A$105,0),""))</f>
        <v/>
      </c>
      <c r="AF41" s="108" t="str">
        <f t="shared" si="5"/>
        <v/>
      </c>
    </row>
    <row r="42" spans="1:32" ht="48" customHeight="1" x14ac:dyDescent="0.25">
      <c r="A42" s="44"/>
      <c r="B42" s="44"/>
      <c r="C42" s="44"/>
      <c r="D42" s="44"/>
      <c r="E42" s="44"/>
      <c r="F42" s="44"/>
      <c r="G42" s="112"/>
      <c r="H42" s="112"/>
      <c r="I42" s="117" t="str">
        <f t="shared" si="0"/>
        <v/>
      </c>
      <c r="J42" s="87" t="str">
        <f t="shared" si="1"/>
        <v/>
      </c>
      <c r="K42" s="78"/>
      <c r="L42" s="78"/>
      <c r="M42" s="88" t="str">
        <f t="shared" si="2"/>
        <v/>
      </c>
      <c r="N42" s="47" t="str">
        <f>IF(M42="","",IF(M42&gt;='Ayarlar ve Listeler'!$B$8,"Kritik",IF(M42&gt;='Ayarlar ve Listeler'!$B$7,"Yüksek",IF(M42&gt;='Ayarlar ve Listeler'!$B$6,"Orta","Düşük"))))</f>
        <v/>
      </c>
      <c r="O42" s="44"/>
      <c r="P42" s="44"/>
      <c r="Q42" s="44"/>
      <c r="R42" s="44"/>
      <c r="S42" s="44"/>
      <c r="T42" s="44"/>
      <c r="U42" s="44"/>
      <c r="V42" s="44"/>
      <c r="W42" s="109" t="str">
        <f>IF(A42="","",IFERROR(VLOOKUP(T42,'Ayarlar ve Listeler'!$W$17:$X$21,2,FALSE),1))</f>
        <v/>
      </c>
      <c r="X42" s="84"/>
      <c r="Y42" s="84"/>
      <c r="Z42" s="85" t="str">
        <f>IF(A42="","",IF(X42="",'Ayarlar ve Listeler'!$E$10,X42))</f>
        <v/>
      </c>
      <c r="AA42" s="85" t="str">
        <f>IF(A42="","",IF(Y42="",'Ayarlar ve Listeler'!$E$11,Y42))</f>
        <v/>
      </c>
      <c r="AB42" s="86" t="str">
        <f t="shared" si="3"/>
        <v/>
      </c>
      <c r="AC42" s="86" t="str">
        <f>IF(AB42="","",IFERROR(AB42/'Ayarlar ve Listeler'!$B$5,0))</f>
        <v/>
      </c>
      <c r="AD42" s="109" t="str">
        <f t="shared" si="4"/>
        <v/>
      </c>
      <c r="AE42" s="108" t="str">
        <f>IF(A42="","",IFERROR(MATCH(A42,'Pozisyon Envanteri'!$A$6:$A$105,0),""))</f>
        <v/>
      </c>
      <c r="AF42" s="108" t="str">
        <f t="shared" si="5"/>
        <v/>
      </c>
    </row>
    <row r="43" spans="1:32" ht="48" customHeight="1" x14ac:dyDescent="0.25">
      <c r="A43" s="44"/>
      <c r="B43" s="44"/>
      <c r="C43" s="44"/>
      <c r="D43" s="44"/>
      <c r="E43" s="44"/>
      <c r="F43" s="44"/>
      <c r="G43" s="112"/>
      <c r="H43" s="112"/>
      <c r="I43" s="117" t="str">
        <f t="shared" si="0"/>
        <v/>
      </c>
      <c r="J43" s="87" t="str">
        <f t="shared" si="1"/>
        <v/>
      </c>
      <c r="K43" s="78"/>
      <c r="L43" s="78"/>
      <c r="M43" s="88" t="str">
        <f t="shared" si="2"/>
        <v/>
      </c>
      <c r="N43" s="47" t="str">
        <f>IF(M43="","",IF(M43&gt;='Ayarlar ve Listeler'!$B$8,"Kritik",IF(M43&gt;='Ayarlar ve Listeler'!$B$7,"Yüksek",IF(M43&gt;='Ayarlar ve Listeler'!$B$6,"Orta","Düşük"))))</f>
        <v/>
      </c>
      <c r="O43" s="44"/>
      <c r="P43" s="44"/>
      <c r="Q43" s="44"/>
      <c r="R43" s="44"/>
      <c r="S43" s="44"/>
      <c r="T43" s="44"/>
      <c r="U43" s="44"/>
      <c r="V43" s="44"/>
      <c r="W43" s="109" t="str">
        <f>IF(A43="","",IFERROR(VLOOKUP(T43,'Ayarlar ve Listeler'!$W$17:$X$21,2,FALSE),1))</f>
        <v/>
      </c>
      <c r="X43" s="84"/>
      <c r="Y43" s="84"/>
      <c r="Z43" s="85" t="str">
        <f>IF(A43="","",IF(X43="",'Ayarlar ve Listeler'!$E$10,X43))</f>
        <v/>
      </c>
      <c r="AA43" s="85" t="str">
        <f>IF(A43="","",IF(Y43="",'Ayarlar ve Listeler'!$E$11,Y43))</f>
        <v/>
      </c>
      <c r="AB43" s="86" t="str">
        <f t="shared" si="3"/>
        <v/>
      </c>
      <c r="AC43" s="86" t="str">
        <f>IF(AB43="","",IFERROR(AB43/'Ayarlar ve Listeler'!$B$5,0))</f>
        <v/>
      </c>
      <c r="AD43" s="109" t="str">
        <f t="shared" si="4"/>
        <v/>
      </c>
      <c r="AE43" s="108" t="str">
        <f>IF(A43="","",IFERROR(MATCH(A43,'Pozisyon Envanteri'!$A$6:$A$105,0),""))</f>
        <v/>
      </c>
      <c r="AF43" s="108" t="str">
        <f t="shared" si="5"/>
        <v/>
      </c>
    </row>
    <row r="44" spans="1:32" ht="48" customHeight="1" x14ac:dyDescent="0.25">
      <c r="A44" s="44"/>
      <c r="B44" s="44"/>
      <c r="C44" s="44"/>
      <c r="D44" s="44"/>
      <c r="E44" s="44"/>
      <c r="F44" s="44"/>
      <c r="G44" s="112"/>
      <c r="H44" s="112"/>
      <c r="I44" s="117" t="str">
        <f t="shared" si="0"/>
        <v/>
      </c>
      <c r="J44" s="87" t="str">
        <f t="shared" si="1"/>
        <v/>
      </c>
      <c r="K44" s="78"/>
      <c r="L44" s="78"/>
      <c r="M44" s="88" t="str">
        <f t="shared" si="2"/>
        <v/>
      </c>
      <c r="N44" s="47" t="str">
        <f>IF(M44="","",IF(M44&gt;='Ayarlar ve Listeler'!$B$8,"Kritik",IF(M44&gt;='Ayarlar ve Listeler'!$B$7,"Yüksek",IF(M44&gt;='Ayarlar ve Listeler'!$B$6,"Orta","Düşük"))))</f>
        <v/>
      </c>
      <c r="O44" s="44"/>
      <c r="P44" s="44"/>
      <c r="Q44" s="44"/>
      <c r="R44" s="44"/>
      <c r="S44" s="44"/>
      <c r="T44" s="44"/>
      <c r="U44" s="44"/>
      <c r="V44" s="44"/>
      <c r="W44" s="109" t="str">
        <f>IF(A44="","",IFERROR(VLOOKUP(T44,'Ayarlar ve Listeler'!$W$17:$X$21,2,FALSE),1))</f>
        <v/>
      </c>
      <c r="X44" s="84"/>
      <c r="Y44" s="84"/>
      <c r="Z44" s="85" t="str">
        <f>IF(A44="","",IF(X44="",'Ayarlar ve Listeler'!$E$10,X44))</f>
        <v/>
      </c>
      <c r="AA44" s="85" t="str">
        <f>IF(A44="","",IF(Y44="",'Ayarlar ve Listeler'!$E$11,Y44))</f>
        <v/>
      </c>
      <c r="AB44" s="86" t="str">
        <f t="shared" si="3"/>
        <v/>
      </c>
      <c r="AC44" s="86" t="str">
        <f>IF(AB44="","",IFERROR(AB44/'Ayarlar ve Listeler'!$B$5,0))</f>
        <v/>
      </c>
      <c r="AD44" s="109" t="str">
        <f t="shared" si="4"/>
        <v/>
      </c>
      <c r="AE44" s="108" t="str">
        <f>IF(A44="","",IFERROR(MATCH(A44,'Pozisyon Envanteri'!$A$6:$A$105,0),""))</f>
        <v/>
      </c>
      <c r="AF44" s="108" t="str">
        <f t="shared" si="5"/>
        <v/>
      </c>
    </row>
    <row r="45" spans="1:32" ht="48" customHeight="1" x14ac:dyDescent="0.25">
      <c r="A45" s="44"/>
      <c r="B45" s="44"/>
      <c r="C45" s="44"/>
      <c r="D45" s="44"/>
      <c r="E45" s="44"/>
      <c r="F45" s="44"/>
      <c r="G45" s="112"/>
      <c r="H45" s="112"/>
      <c r="I45" s="117" t="str">
        <f t="shared" si="0"/>
        <v/>
      </c>
      <c r="J45" s="87" t="str">
        <f t="shared" si="1"/>
        <v/>
      </c>
      <c r="K45" s="78"/>
      <c r="L45" s="78"/>
      <c r="M45" s="88" t="str">
        <f t="shared" si="2"/>
        <v/>
      </c>
      <c r="N45" s="47" t="str">
        <f>IF(M45="","",IF(M45&gt;='Ayarlar ve Listeler'!$B$8,"Kritik",IF(M45&gt;='Ayarlar ve Listeler'!$B$7,"Yüksek",IF(M45&gt;='Ayarlar ve Listeler'!$B$6,"Orta","Düşük"))))</f>
        <v/>
      </c>
      <c r="O45" s="44"/>
      <c r="P45" s="44"/>
      <c r="Q45" s="44"/>
      <c r="R45" s="44"/>
      <c r="S45" s="44"/>
      <c r="T45" s="44"/>
      <c r="U45" s="44"/>
      <c r="V45" s="44"/>
      <c r="W45" s="109" t="str">
        <f>IF(A45="","",IFERROR(VLOOKUP(T45,'Ayarlar ve Listeler'!$W$17:$X$21,2,FALSE),1))</f>
        <v/>
      </c>
      <c r="X45" s="84"/>
      <c r="Y45" s="84"/>
      <c r="Z45" s="85" t="str">
        <f>IF(A45="","",IF(X45="",'Ayarlar ve Listeler'!$E$10,X45))</f>
        <v/>
      </c>
      <c r="AA45" s="85" t="str">
        <f>IF(A45="","",IF(Y45="",'Ayarlar ve Listeler'!$E$11,Y45))</f>
        <v/>
      </c>
      <c r="AB45" s="86" t="str">
        <f t="shared" si="3"/>
        <v/>
      </c>
      <c r="AC45" s="86" t="str">
        <f>IF(AB45="","",IFERROR(AB45/'Ayarlar ve Listeler'!$B$5,0))</f>
        <v/>
      </c>
      <c r="AD45" s="109" t="str">
        <f t="shared" si="4"/>
        <v/>
      </c>
      <c r="AE45" s="108" t="str">
        <f>IF(A45="","",IFERROR(MATCH(A45,'Pozisyon Envanteri'!$A$6:$A$105,0),""))</f>
        <v/>
      </c>
      <c r="AF45" s="108" t="str">
        <f t="shared" si="5"/>
        <v/>
      </c>
    </row>
    <row r="46" spans="1:32" ht="48" customHeight="1" x14ac:dyDescent="0.25">
      <c r="A46" s="44"/>
      <c r="B46" s="44"/>
      <c r="C46" s="44"/>
      <c r="D46" s="44"/>
      <c r="E46" s="44"/>
      <c r="F46" s="44"/>
      <c r="G46" s="112"/>
      <c r="H46" s="112"/>
      <c r="I46" s="117" t="str">
        <f t="shared" si="0"/>
        <v/>
      </c>
      <c r="J46" s="87" t="str">
        <f t="shared" si="1"/>
        <v/>
      </c>
      <c r="K46" s="78"/>
      <c r="L46" s="78"/>
      <c r="M46" s="88" t="str">
        <f t="shared" si="2"/>
        <v/>
      </c>
      <c r="N46" s="47" t="str">
        <f>IF(M46="","",IF(M46&gt;='Ayarlar ve Listeler'!$B$8,"Kritik",IF(M46&gt;='Ayarlar ve Listeler'!$B$7,"Yüksek",IF(M46&gt;='Ayarlar ve Listeler'!$B$6,"Orta","Düşük"))))</f>
        <v/>
      </c>
      <c r="O46" s="44"/>
      <c r="P46" s="44"/>
      <c r="Q46" s="44"/>
      <c r="R46" s="44"/>
      <c r="S46" s="44"/>
      <c r="T46" s="44"/>
      <c r="U46" s="44"/>
      <c r="V46" s="44"/>
      <c r="W46" s="109" t="str">
        <f>IF(A46="","",IFERROR(VLOOKUP(T46,'Ayarlar ve Listeler'!$W$17:$X$21,2,FALSE),1))</f>
        <v/>
      </c>
      <c r="X46" s="84"/>
      <c r="Y46" s="84"/>
      <c r="Z46" s="85" t="str">
        <f>IF(A46="","",IF(X46="",'Ayarlar ve Listeler'!$E$10,X46))</f>
        <v/>
      </c>
      <c r="AA46" s="85" t="str">
        <f>IF(A46="","",IF(Y46="",'Ayarlar ve Listeler'!$E$11,Y46))</f>
        <v/>
      </c>
      <c r="AB46" s="86" t="str">
        <f t="shared" si="3"/>
        <v/>
      </c>
      <c r="AC46" s="86" t="str">
        <f>IF(AB46="","",IFERROR(AB46/'Ayarlar ve Listeler'!$B$5,0))</f>
        <v/>
      </c>
      <c r="AD46" s="109" t="str">
        <f t="shared" si="4"/>
        <v/>
      </c>
      <c r="AE46" s="108" t="str">
        <f>IF(A46="","",IFERROR(MATCH(A46,'Pozisyon Envanteri'!$A$6:$A$105,0),""))</f>
        <v/>
      </c>
      <c r="AF46" s="108" t="str">
        <f t="shared" si="5"/>
        <v/>
      </c>
    </row>
    <row r="47" spans="1:32" ht="48" customHeight="1" x14ac:dyDescent="0.25">
      <c r="A47" s="44"/>
      <c r="B47" s="44"/>
      <c r="C47" s="44"/>
      <c r="D47" s="44"/>
      <c r="E47" s="44"/>
      <c r="F47" s="44"/>
      <c r="G47" s="112"/>
      <c r="H47" s="112"/>
      <c r="I47" s="117" t="str">
        <f t="shared" si="0"/>
        <v/>
      </c>
      <c r="J47" s="87" t="str">
        <f t="shared" si="1"/>
        <v/>
      </c>
      <c r="K47" s="78"/>
      <c r="L47" s="78"/>
      <c r="M47" s="88" t="str">
        <f t="shared" si="2"/>
        <v/>
      </c>
      <c r="N47" s="47" t="str">
        <f>IF(M47="","",IF(M47&gt;='Ayarlar ve Listeler'!$B$8,"Kritik",IF(M47&gt;='Ayarlar ve Listeler'!$B$7,"Yüksek",IF(M47&gt;='Ayarlar ve Listeler'!$B$6,"Orta","Düşük"))))</f>
        <v/>
      </c>
      <c r="O47" s="44"/>
      <c r="P47" s="44"/>
      <c r="Q47" s="44"/>
      <c r="R47" s="44"/>
      <c r="S47" s="44"/>
      <c r="T47" s="44"/>
      <c r="U47" s="44"/>
      <c r="V47" s="44"/>
      <c r="W47" s="109" t="str">
        <f>IF(A47="","",IFERROR(VLOOKUP(T47,'Ayarlar ve Listeler'!$W$17:$X$21,2,FALSE),1))</f>
        <v/>
      </c>
      <c r="X47" s="84"/>
      <c r="Y47" s="84"/>
      <c r="Z47" s="85" t="str">
        <f>IF(A47="","",IF(X47="",'Ayarlar ve Listeler'!$E$10,X47))</f>
        <v/>
      </c>
      <c r="AA47" s="85" t="str">
        <f>IF(A47="","",IF(Y47="",'Ayarlar ve Listeler'!$E$11,Y47))</f>
        <v/>
      </c>
      <c r="AB47" s="86" t="str">
        <f t="shared" si="3"/>
        <v/>
      </c>
      <c r="AC47" s="86" t="str">
        <f>IF(AB47="","",IFERROR(AB47/'Ayarlar ve Listeler'!$B$5,0))</f>
        <v/>
      </c>
      <c r="AD47" s="109" t="str">
        <f t="shared" si="4"/>
        <v/>
      </c>
      <c r="AE47" s="108" t="str">
        <f>IF(A47="","",IFERROR(MATCH(A47,'Pozisyon Envanteri'!$A$6:$A$105,0),""))</f>
        <v/>
      </c>
      <c r="AF47" s="108" t="str">
        <f t="shared" si="5"/>
        <v/>
      </c>
    </row>
    <row r="48" spans="1:32" ht="48" customHeight="1" x14ac:dyDescent="0.25">
      <c r="A48" s="44"/>
      <c r="B48" s="44"/>
      <c r="C48" s="44"/>
      <c r="D48" s="44"/>
      <c r="E48" s="44"/>
      <c r="F48" s="44"/>
      <c r="G48" s="112"/>
      <c r="H48" s="112"/>
      <c r="I48" s="117" t="str">
        <f t="shared" si="0"/>
        <v/>
      </c>
      <c r="J48" s="87" t="str">
        <f t="shared" si="1"/>
        <v/>
      </c>
      <c r="K48" s="78"/>
      <c r="L48" s="78"/>
      <c r="M48" s="88" t="str">
        <f t="shared" si="2"/>
        <v/>
      </c>
      <c r="N48" s="47" t="str">
        <f>IF(M48="","",IF(M48&gt;='Ayarlar ve Listeler'!$B$8,"Kritik",IF(M48&gt;='Ayarlar ve Listeler'!$B$7,"Yüksek",IF(M48&gt;='Ayarlar ve Listeler'!$B$6,"Orta","Düşük"))))</f>
        <v/>
      </c>
      <c r="O48" s="44"/>
      <c r="P48" s="44"/>
      <c r="Q48" s="44"/>
      <c r="R48" s="44"/>
      <c r="S48" s="44"/>
      <c r="T48" s="44"/>
      <c r="U48" s="44"/>
      <c r="V48" s="44"/>
      <c r="W48" s="109" t="str">
        <f>IF(A48="","",IFERROR(VLOOKUP(T48,'Ayarlar ve Listeler'!$W$17:$X$21,2,FALSE),1))</f>
        <v/>
      </c>
      <c r="X48" s="84"/>
      <c r="Y48" s="84"/>
      <c r="Z48" s="85" t="str">
        <f>IF(A48="","",IF(X48="",'Ayarlar ve Listeler'!$E$10,X48))</f>
        <v/>
      </c>
      <c r="AA48" s="85" t="str">
        <f>IF(A48="","",IF(Y48="",'Ayarlar ve Listeler'!$E$11,Y48))</f>
        <v/>
      </c>
      <c r="AB48" s="86" t="str">
        <f t="shared" si="3"/>
        <v/>
      </c>
      <c r="AC48" s="86" t="str">
        <f>IF(AB48="","",IFERROR(AB48/'Ayarlar ve Listeler'!$B$5,0))</f>
        <v/>
      </c>
      <c r="AD48" s="109" t="str">
        <f t="shared" si="4"/>
        <v/>
      </c>
      <c r="AE48" s="108" t="str">
        <f>IF(A48="","",IFERROR(MATCH(A48,'Pozisyon Envanteri'!$A$6:$A$105,0),""))</f>
        <v/>
      </c>
      <c r="AF48" s="108" t="str">
        <f t="shared" si="5"/>
        <v/>
      </c>
    </row>
    <row r="49" spans="1:32" ht="48" customHeight="1" x14ac:dyDescent="0.25">
      <c r="A49" s="44"/>
      <c r="B49" s="44"/>
      <c r="C49" s="44"/>
      <c r="D49" s="44"/>
      <c r="E49" s="44"/>
      <c r="F49" s="44"/>
      <c r="G49" s="112"/>
      <c r="H49" s="112"/>
      <c r="I49" s="117" t="str">
        <f t="shared" si="0"/>
        <v/>
      </c>
      <c r="J49" s="87" t="str">
        <f t="shared" si="1"/>
        <v/>
      </c>
      <c r="K49" s="78"/>
      <c r="L49" s="78"/>
      <c r="M49" s="88" t="str">
        <f t="shared" si="2"/>
        <v/>
      </c>
      <c r="N49" s="47" t="str">
        <f>IF(M49="","",IF(M49&gt;='Ayarlar ve Listeler'!$B$8,"Kritik",IF(M49&gt;='Ayarlar ve Listeler'!$B$7,"Yüksek",IF(M49&gt;='Ayarlar ve Listeler'!$B$6,"Orta","Düşük"))))</f>
        <v/>
      </c>
      <c r="O49" s="44"/>
      <c r="P49" s="44"/>
      <c r="Q49" s="44"/>
      <c r="R49" s="44"/>
      <c r="S49" s="44"/>
      <c r="T49" s="44"/>
      <c r="U49" s="44"/>
      <c r="V49" s="44"/>
      <c r="W49" s="109" t="str">
        <f>IF(A49="","",IFERROR(VLOOKUP(T49,'Ayarlar ve Listeler'!$W$17:$X$21,2,FALSE),1))</f>
        <v/>
      </c>
      <c r="X49" s="84"/>
      <c r="Y49" s="84"/>
      <c r="Z49" s="85" t="str">
        <f>IF(A49="","",IF(X49="",'Ayarlar ve Listeler'!$E$10,X49))</f>
        <v/>
      </c>
      <c r="AA49" s="85" t="str">
        <f>IF(A49="","",IF(Y49="",'Ayarlar ve Listeler'!$E$11,Y49))</f>
        <v/>
      </c>
      <c r="AB49" s="86" t="str">
        <f t="shared" si="3"/>
        <v/>
      </c>
      <c r="AC49" s="86" t="str">
        <f>IF(AB49="","",IFERROR(AB49/'Ayarlar ve Listeler'!$B$5,0))</f>
        <v/>
      </c>
      <c r="AD49" s="109" t="str">
        <f t="shared" si="4"/>
        <v/>
      </c>
      <c r="AE49" s="108" t="str">
        <f>IF(A49="","",IFERROR(MATCH(A49,'Pozisyon Envanteri'!$A$6:$A$105,0),""))</f>
        <v/>
      </c>
      <c r="AF49" s="108" t="str">
        <f t="shared" si="5"/>
        <v/>
      </c>
    </row>
    <row r="50" spans="1:32" ht="48" customHeight="1" x14ac:dyDescent="0.25">
      <c r="A50" s="44"/>
      <c r="B50" s="44"/>
      <c r="C50" s="44"/>
      <c r="D50" s="44"/>
      <c r="E50" s="44"/>
      <c r="F50" s="44"/>
      <c r="G50" s="112"/>
      <c r="H50" s="112"/>
      <c r="I50" s="117" t="str">
        <f t="shared" si="0"/>
        <v/>
      </c>
      <c r="J50" s="87" t="str">
        <f t="shared" si="1"/>
        <v/>
      </c>
      <c r="K50" s="78"/>
      <c r="L50" s="78"/>
      <c r="M50" s="88" t="str">
        <f t="shared" si="2"/>
        <v/>
      </c>
      <c r="N50" s="47" t="str">
        <f>IF(M50="","",IF(M50&gt;='Ayarlar ve Listeler'!$B$8,"Kritik",IF(M50&gt;='Ayarlar ve Listeler'!$B$7,"Yüksek",IF(M50&gt;='Ayarlar ve Listeler'!$B$6,"Orta","Düşük"))))</f>
        <v/>
      </c>
      <c r="O50" s="44"/>
      <c r="P50" s="44"/>
      <c r="Q50" s="44"/>
      <c r="R50" s="44"/>
      <c r="S50" s="44"/>
      <c r="T50" s="44"/>
      <c r="U50" s="44"/>
      <c r="V50" s="44"/>
      <c r="W50" s="109" t="str">
        <f>IF(A50="","",IFERROR(VLOOKUP(T50,'Ayarlar ve Listeler'!$W$17:$X$21,2,FALSE),1))</f>
        <v/>
      </c>
      <c r="X50" s="84"/>
      <c r="Y50" s="84"/>
      <c r="Z50" s="85" t="str">
        <f>IF(A50="","",IF(X50="",'Ayarlar ve Listeler'!$E$10,X50))</f>
        <v/>
      </c>
      <c r="AA50" s="85" t="str">
        <f>IF(A50="","",IF(Y50="",'Ayarlar ve Listeler'!$E$11,Y50))</f>
        <v/>
      </c>
      <c r="AB50" s="86" t="str">
        <f t="shared" si="3"/>
        <v/>
      </c>
      <c r="AC50" s="86" t="str">
        <f>IF(AB50="","",IFERROR(AB50/'Ayarlar ve Listeler'!$B$5,0))</f>
        <v/>
      </c>
      <c r="AD50" s="109" t="str">
        <f t="shared" si="4"/>
        <v/>
      </c>
      <c r="AE50" s="108" t="str">
        <f>IF(A50="","",IFERROR(MATCH(A50,'Pozisyon Envanteri'!$A$6:$A$105,0),""))</f>
        <v/>
      </c>
      <c r="AF50" s="108" t="str">
        <f t="shared" si="5"/>
        <v/>
      </c>
    </row>
    <row r="51" spans="1:32" ht="48" customHeight="1" x14ac:dyDescent="0.25">
      <c r="A51" s="44"/>
      <c r="B51" s="44"/>
      <c r="C51" s="44"/>
      <c r="D51" s="44"/>
      <c r="E51" s="44"/>
      <c r="F51" s="44"/>
      <c r="G51" s="112"/>
      <c r="H51" s="112"/>
      <c r="I51" s="117" t="str">
        <f t="shared" si="0"/>
        <v/>
      </c>
      <c r="J51" s="87" t="str">
        <f t="shared" si="1"/>
        <v/>
      </c>
      <c r="K51" s="78"/>
      <c r="L51" s="78"/>
      <c r="M51" s="88" t="str">
        <f t="shared" si="2"/>
        <v/>
      </c>
      <c r="N51" s="47" t="str">
        <f>IF(M51="","",IF(M51&gt;='Ayarlar ve Listeler'!$B$8,"Kritik",IF(M51&gt;='Ayarlar ve Listeler'!$B$7,"Yüksek",IF(M51&gt;='Ayarlar ve Listeler'!$B$6,"Orta","Düşük"))))</f>
        <v/>
      </c>
      <c r="O51" s="44"/>
      <c r="P51" s="44"/>
      <c r="Q51" s="44"/>
      <c r="R51" s="44"/>
      <c r="S51" s="44"/>
      <c r="T51" s="44"/>
      <c r="U51" s="44"/>
      <c r="V51" s="44"/>
      <c r="W51" s="109" t="str">
        <f>IF(A51="","",IFERROR(VLOOKUP(T51,'Ayarlar ve Listeler'!$W$17:$X$21,2,FALSE),1))</f>
        <v/>
      </c>
      <c r="X51" s="84"/>
      <c r="Y51" s="84"/>
      <c r="Z51" s="85" t="str">
        <f>IF(A51="","",IF(X51="",'Ayarlar ve Listeler'!$E$10,X51))</f>
        <v/>
      </c>
      <c r="AA51" s="85" t="str">
        <f>IF(A51="","",IF(Y51="",'Ayarlar ve Listeler'!$E$11,Y51))</f>
        <v/>
      </c>
      <c r="AB51" s="86" t="str">
        <f t="shared" si="3"/>
        <v/>
      </c>
      <c r="AC51" s="86" t="str">
        <f>IF(AB51="","",IFERROR(AB51/'Ayarlar ve Listeler'!$B$5,0))</f>
        <v/>
      </c>
      <c r="AD51" s="109" t="str">
        <f t="shared" si="4"/>
        <v/>
      </c>
      <c r="AE51" s="108" t="str">
        <f>IF(A51="","",IFERROR(MATCH(A51,'Pozisyon Envanteri'!$A$6:$A$105,0),""))</f>
        <v/>
      </c>
      <c r="AF51" s="108" t="str">
        <f t="shared" si="5"/>
        <v/>
      </c>
    </row>
    <row r="52" spans="1:32" ht="48" customHeight="1" x14ac:dyDescent="0.25">
      <c r="A52" s="44"/>
      <c r="B52" s="44"/>
      <c r="C52" s="44"/>
      <c r="D52" s="44"/>
      <c r="E52" s="44"/>
      <c r="F52" s="44"/>
      <c r="G52" s="112"/>
      <c r="H52" s="112"/>
      <c r="I52" s="117" t="str">
        <f t="shared" si="0"/>
        <v/>
      </c>
      <c r="J52" s="87" t="str">
        <f t="shared" si="1"/>
        <v/>
      </c>
      <c r="K52" s="78"/>
      <c r="L52" s="78"/>
      <c r="M52" s="88" t="str">
        <f t="shared" si="2"/>
        <v/>
      </c>
      <c r="N52" s="47" t="str">
        <f>IF(M52="","",IF(M52&gt;='Ayarlar ve Listeler'!$B$8,"Kritik",IF(M52&gt;='Ayarlar ve Listeler'!$B$7,"Yüksek",IF(M52&gt;='Ayarlar ve Listeler'!$B$6,"Orta","Düşük"))))</f>
        <v/>
      </c>
      <c r="O52" s="44"/>
      <c r="P52" s="44"/>
      <c r="Q52" s="44"/>
      <c r="R52" s="44"/>
      <c r="S52" s="44"/>
      <c r="T52" s="44"/>
      <c r="U52" s="44"/>
      <c r="V52" s="44"/>
      <c r="W52" s="109" t="str">
        <f>IF(A52="","",IFERROR(VLOOKUP(T52,'Ayarlar ve Listeler'!$W$17:$X$21,2,FALSE),1))</f>
        <v/>
      </c>
      <c r="X52" s="84"/>
      <c r="Y52" s="84"/>
      <c r="Z52" s="85" t="str">
        <f>IF(A52="","",IF(X52="",'Ayarlar ve Listeler'!$E$10,X52))</f>
        <v/>
      </c>
      <c r="AA52" s="85" t="str">
        <f>IF(A52="","",IF(Y52="",'Ayarlar ve Listeler'!$E$11,Y52))</f>
        <v/>
      </c>
      <c r="AB52" s="86" t="str">
        <f t="shared" si="3"/>
        <v/>
      </c>
      <c r="AC52" s="86" t="str">
        <f>IF(AB52="","",IFERROR(AB52/'Ayarlar ve Listeler'!$B$5,0))</f>
        <v/>
      </c>
      <c r="AD52" s="109" t="str">
        <f t="shared" si="4"/>
        <v/>
      </c>
      <c r="AE52" s="108" t="str">
        <f>IF(A52="","",IFERROR(MATCH(A52,'Pozisyon Envanteri'!$A$6:$A$105,0),""))</f>
        <v/>
      </c>
      <c r="AF52" s="108" t="str">
        <f t="shared" si="5"/>
        <v/>
      </c>
    </row>
    <row r="53" spans="1:32" ht="48" customHeight="1" x14ac:dyDescent="0.25">
      <c r="A53" s="44"/>
      <c r="B53" s="44"/>
      <c r="C53" s="44"/>
      <c r="D53" s="44"/>
      <c r="E53" s="44"/>
      <c r="F53" s="44"/>
      <c r="G53" s="112"/>
      <c r="H53" s="112"/>
      <c r="I53" s="117" t="str">
        <f t="shared" si="0"/>
        <v/>
      </c>
      <c r="J53" s="87" t="str">
        <f t="shared" si="1"/>
        <v/>
      </c>
      <c r="K53" s="78"/>
      <c r="L53" s="78"/>
      <c r="M53" s="88" t="str">
        <f t="shared" si="2"/>
        <v/>
      </c>
      <c r="N53" s="47" t="str">
        <f>IF(M53="","",IF(M53&gt;='Ayarlar ve Listeler'!$B$8,"Kritik",IF(M53&gt;='Ayarlar ve Listeler'!$B$7,"Yüksek",IF(M53&gt;='Ayarlar ve Listeler'!$B$6,"Orta","Düşük"))))</f>
        <v/>
      </c>
      <c r="O53" s="44"/>
      <c r="P53" s="44"/>
      <c r="Q53" s="44"/>
      <c r="R53" s="44"/>
      <c r="S53" s="44"/>
      <c r="T53" s="44"/>
      <c r="U53" s="44"/>
      <c r="V53" s="44"/>
      <c r="W53" s="109" t="str">
        <f>IF(A53="","",IFERROR(VLOOKUP(T53,'Ayarlar ve Listeler'!$W$17:$X$21,2,FALSE),1))</f>
        <v/>
      </c>
      <c r="X53" s="84"/>
      <c r="Y53" s="84"/>
      <c r="Z53" s="85" t="str">
        <f>IF(A53="","",IF(X53="",'Ayarlar ve Listeler'!$E$10,X53))</f>
        <v/>
      </c>
      <c r="AA53" s="85" t="str">
        <f>IF(A53="","",IF(Y53="",'Ayarlar ve Listeler'!$E$11,Y53))</f>
        <v/>
      </c>
      <c r="AB53" s="86" t="str">
        <f t="shared" si="3"/>
        <v/>
      </c>
      <c r="AC53" s="86" t="str">
        <f>IF(AB53="","",IFERROR(AB53/'Ayarlar ve Listeler'!$B$5,0))</f>
        <v/>
      </c>
      <c r="AD53" s="109" t="str">
        <f t="shared" si="4"/>
        <v/>
      </c>
      <c r="AE53" s="108" t="str">
        <f>IF(A53="","",IFERROR(MATCH(A53,'Pozisyon Envanteri'!$A$6:$A$105,0),""))</f>
        <v/>
      </c>
      <c r="AF53" s="108" t="str">
        <f t="shared" si="5"/>
        <v/>
      </c>
    </row>
    <row r="54" spans="1:32" ht="48" customHeight="1" x14ac:dyDescent="0.25">
      <c r="A54" s="44"/>
      <c r="B54" s="44"/>
      <c r="C54" s="44"/>
      <c r="D54" s="44"/>
      <c r="E54" s="44"/>
      <c r="F54" s="44"/>
      <c r="G54" s="112"/>
      <c r="H54" s="112"/>
      <c r="I54" s="117" t="str">
        <f t="shared" si="0"/>
        <v/>
      </c>
      <c r="J54" s="87" t="str">
        <f t="shared" si="1"/>
        <v/>
      </c>
      <c r="K54" s="78"/>
      <c r="L54" s="78"/>
      <c r="M54" s="88" t="str">
        <f t="shared" si="2"/>
        <v/>
      </c>
      <c r="N54" s="47" t="str">
        <f>IF(M54="","",IF(M54&gt;='Ayarlar ve Listeler'!$B$8,"Kritik",IF(M54&gt;='Ayarlar ve Listeler'!$B$7,"Yüksek",IF(M54&gt;='Ayarlar ve Listeler'!$B$6,"Orta","Düşük"))))</f>
        <v/>
      </c>
      <c r="O54" s="44"/>
      <c r="P54" s="44"/>
      <c r="Q54" s="44"/>
      <c r="R54" s="44"/>
      <c r="S54" s="44"/>
      <c r="T54" s="44"/>
      <c r="U54" s="44"/>
      <c r="V54" s="44"/>
      <c r="W54" s="109" t="str">
        <f>IF(A54="","",IFERROR(VLOOKUP(T54,'Ayarlar ve Listeler'!$W$17:$X$21,2,FALSE),1))</f>
        <v/>
      </c>
      <c r="X54" s="84"/>
      <c r="Y54" s="84"/>
      <c r="Z54" s="85" t="str">
        <f>IF(A54="","",IF(X54="",'Ayarlar ve Listeler'!$E$10,X54))</f>
        <v/>
      </c>
      <c r="AA54" s="85" t="str">
        <f>IF(A54="","",IF(Y54="",'Ayarlar ve Listeler'!$E$11,Y54))</f>
        <v/>
      </c>
      <c r="AB54" s="86" t="str">
        <f t="shared" si="3"/>
        <v/>
      </c>
      <c r="AC54" s="86" t="str">
        <f>IF(AB54="","",IFERROR(AB54/'Ayarlar ve Listeler'!$B$5,0))</f>
        <v/>
      </c>
      <c r="AD54" s="109" t="str">
        <f t="shared" si="4"/>
        <v/>
      </c>
      <c r="AE54" s="108" t="str">
        <f>IF(A54="","",IFERROR(MATCH(A54,'Pozisyon Envanteri'!$A$6:$A$105,0),""))</f>
        <v/>
      </c>
      <c r="AF54" s="108" t="str">
        <f t="shared" si="5"/>
        <v/>
      </c>
    </row>
    <row r="55" spans="1:32" ht="48" customHeight="1" x14ac:dyDescent="0.25">
      <c r="A55" s="44"/>
      <c r="B55" s="44"/>
      <c r="C55" s="44"/>
      <c r="D55" s="44"/>
      <c r="E55" s="44"/>
      <c r="F55" s="44"/>
      <c r="G55" s="112"/>
      <c r="H55" s="112"/>
      <c r="I55" s="117" t="str">
        <f t="shared" si="0"/>
        <v/>
      </c>
      <c r="J55" s="87" t="str">
        <f t="shared" si="1"/>
        <v/>
      </c>
      <c r="K55" s="78"/>
      <c r="L55" s="78"/>
      <c r="M55" s="88" t="str">
        <f t="shared" si="2"/>
        <v/>
      </c>
      <c r="N55" s="47" t="str">
        <f>IF(M55="","",IF(M55&gt;='Ayarlar ve Listeler'!$B$8,"Kritik",IF(M55&gt;='Ayarlar ve Listeler'!$B$7,"Yüksek",IF(M55&gt;='Ayarlar ve Listeler'!$B$6,"Orta","Düşük"))))</f>
        <v/>
      </c>
      <c r="O55" s="44"/>
      <c r="P55" s="44"/>
      <c r="Q55" s="44"/>
      <c r="R55" s="44"/>
      <c r="S55" s="44"/>
      <c r="T55" s="44"/>
      <c r="U55" s="44"/>
      <c r="V55" s="44"/>
      <c r="W55" s="109" t="str">
        <f>IF(A55="","",IFERROR(VLOOKUP(T55,'Ayarlar ve Listeler'!$W$17:$X$21,2,FALSE),1))</f>
        <v/>
      </c>
      <c r="X55" s="84"/>
      <c r="Y55" s="84"/>
      <c r="Z55" s="85" t="str">
        <f>IF(A55="","",IF(X55="",'Ayarlar ve Listeler'!$E$10,X55))</f>
        <v/>
      </c>
      <c r="AA55" s="85" t="str">
        <f>IF(A55="","",IF(Y55="",'Ayarlar ve Listeler'!$E$11,Y55))</f>
        <v/>
      </c>
      <c r="AB55" s="86" t="str">
        <f t="shared" si="3"/>
        <v/>
      </c>
      <c r="AC55" s="86" t="str">
        <f>IF(AB55="","",IFERROR(AB55/'Ayarlar ve Listeler'!$B$5,0))</f>
        <v/>
      </c>
      <c r="AD55" s="109" t="str">
        <f t="shared" si="4"/>
        <v/>
      </c>
      <c r="AE55" s="108" t="str">
        <f>IF(A55="","",IFERROR(MATCH(A55,'Pozisyon Envanteri'!$A$6:$A$105,0),""))</f>
        <v/>
      </c>
      <c r="AF55" s="108" t="str">
        <f t="shared" si="5"/>
        <v/>
      </c>
    </row>
    <row r="56" spans="1:32" ht="48" customHeight="1" x14ac:dyDescent="0.25">
      <c r="A56" s="44"/>
      <c r="B56" s="44"/>
      <c r="C56" s="44"/>
      <c r="D56" s="44"/>
      <c r="E56" s="44"/>
      <c r="F56" s="44"/>
      <c r="G56" s="112"/>
      <c r="H56" s="112"/>
      <c r="I56" s="117" t="str">
        <f t="shared" si="0"/>
        <v/>
      </c>
      <c r="J56" s="87" t="str">
        <f t="shared" si="1"/>
        <v/>
      </c>
      <c r="K56" s="78"/>
      <c r="L56" s="78"/>
      <c r="M56" s="88" t="str">
        <f t="shared" si="2"/>
        <v/>
      </c>
      <c r="N56" s="47" t="str">
        <f>IF(M56="","",IF(M56&gt;='Ayarlar ve Listeler'!$B$8,"Kritik",IF(M56&gt;='Ayarlar ve Listeler'!$B$7,"Yüksek",IF(M56&gt;='Ayarlar ve Listeler'!$B$6,"Orta","Düşük"))))</f>
        <v/>
      </c>
      <c r="O56" s="44"/>
      <c r="P56" s="44"/>
      <c r="Q56" s="44"/>
      <c r="R56" s="44"/>
      <c r="S56" s="44"/>
      <c r="T56" s="44"/>
      <c r="U56" s="44"/>
      <c r="V56" s="44"/>
      <c r="W56" s="109" t="str">
        <f>IF(A56="","",IFERROR(VLOOKUP(T56,'Ayarlar ve Listeler'!$W$17:$X$21,2,FALSE),1))</f>
        <v/>
      </c>
      <c r="X56" s="84"/>
      <c r="Y56" s="84"/>
      <c r="Z56" s="85" t="str">
        <f>IF(A56="","",IF(X56="",'Ayarlar ve Listeler'!$E$10,X56))</f>
        <v/>
      </c>
      <c r="AA56" s="85" t="str">
        <f>IF(A56="","",IF(Y56="",'Ayarlar ve Listeler'!$E$11,Y56))</f>
        <v/>
      </c>
      <c r="AB56" s="86" t="str">
        <f t="shared" si="3"/>
        <v/>
      </c>
      <c r="AC56" s="86" t="str">
        <f>IF(AB56="","",IFERROR(AB56/'Ayarlar ve Listeler'!$B$5,0))</f>
        <v/>
      </c>
      <c r="AD56" s="109" t="str">
        <f t="shared" si="4"/>
        <v/>
      </c>
      <c r="AE56" s="108" t="str">
        <f>IF(A56="","",IFERROR(MATCH(A56,'Pozisyon Envanteri'!$A$6:$A$105,0),""))</f>
        <v/>
      </c>
      <c r="AF56" s="108" t="str">
        <f t="shared" si="5"/>
        <v/>
      </c>
    </row>
    <row r="57" spans="1:32" ht="48" customHeight="1" x14ac:dyDescent="0.25">
      <c r="A57" s="44"/>
      <c r="B57" s="44"/>
      <c r="C57" s="44"/>
      <c r="D57" s="44"/>
      <c r="E57" s="44"/>
      <c r="F57" s="44"/>
      <c r="G57" s="112"/>
      <c r="H57" s="112"/>
      <c r="I57" s="117" t="str">
        <f t="shared" si="0"/>
        <v/>
      </c>
      <c r="J57" s="87" t="str">
        <f t="shared" si="1"/>
        <v/>
      </c>
      <c r="K57" s="78"/>
      <c r="L57" s="78"/>
      <c r="M57" s="88" t="str">
        <f t="shared" si="2"/>
        <v/>
      </c>
      <c r="N57" s="47" t="str">
        <f>IF(M57="","",IF(M57&gt;='Ayarlar ve Listeler'!$B$8,"Kritik",IF(M57&gt;='Ayarlar ve Listeler'!$B$7,"Yüksek",IF(M57&gt;='Ayarlar ve Listeler'!$B$6,"Orta","Düşük"))))</f>
        <v/>
      </c>
      <c r="O57" s="44"/>
      <c r="P57" s="44"/>
      <c r="Q57" s="44"/>
      <c r="R57" s="44"/>
      <c r="S57" s="44"/>
      <c r="T57" s="44"/>
      <c r="U57" s="44"/>
      <c r="V57" s="44"/>
      <c r="W57" s="109" t="str">
        <f>IF(A57="","",IFERROR(VLOOKUP(T57,'Ayarlar ve Listeler'!$W$17:$X$21,2,FALSE),1))</f>
        <v/>
      </c>
      <c r="X57" s="84"/>
      <c r="Y57" s="84"/>
      <c r="Z57" s="85" t="str">
        <f>IF(A57="","",IF(X57="",'Ayarlar ve Listeler'!$E$10,X57))</f>
        <v/>
      </c>
      <c r="AA57" s="85" t="str">
        <f>IF(A57="","",IF(Y57="",'Ayarlar ve Listeler'!$E$11,Y57))</f>
        <v/>
      </c>
      <c r="AB57" s="86" t="str">
        <f t="shared" si="3"/>
        <v/>
      </c>
      <c r="AC57" s="86" t="str">
        <f>IF(AB57="","",IFERROR(AB57/'Ayarlar ve Listeler'!$B$5,0))</f>
        <v/>
      </c>
      <c r="AD57" s="109" t="str">
        <f t="shared" si="4"/>
        <v/>
      </c>
      <c r="AE57" s="108" t="str">
        <f>IF(A57="","",IFERROR(MATCH(A57,'Pozisyon Envanteri'!$A$6:$A$105,0),""))</f>
        <v/>
      </c>
      <c r="AF57" s="108" t="str">
        <f t="shared" si="5"/>
        <v/>
      </c>
    </row>
    <row r="58" spans="1:32" ht="48" customHeight="1" x14ac:dyDescent="0.25">
      <c r="A58" s="44"/>
      <c r="B58" s="44"/>
      <c r="C58" s="44"/>
      <c r="D58" s="44"/>
      <c r="E58" s="44"/>
      <c r="F58" s="44"/>
      <c r="G58" s="112"/>
      <c r="H58" s="112"/>
      <c r="I58" s="117" t="str">
        <f t="shared" si="0"/>
        <v/>
      </c>
      <c r="J58" s="87" t="str">
        <f t="shared" si="1"/>
        <v/>
      </c>
      <c r="K58" s="78"/>
      <c r="L58" s="78"/>
      <c r="M58" s="88" t="str">
        <f t="shared" si="2"/>
        <v/>
      </c>
      <c r="N58" s="47" t="str">
        <f>IF(M58="","",IF(M58&gt;='Ayarlar ve Listeler'!$B$8,"Kritik",IF(M58&gt;='Ayarlar ve Listeler'!$B$7,"Yüksek",IF(M58&gt;='Ayarlar ve Listeler'!$B$6,"Orta","Düşük"))))</f>
        <v/>
      </c>
      <c r="O58" s="44"/>
      <c r="P58" s="44"/>
      <c r="Q58" s="44"/>
      <c r="R58" s="44"/>
      <c r="S58" s="44"/>
      <c r="T58" s="44"/>
      <c r="U58" s="44"/>
      <c r="V58" s="44"/>
      <c r="W58" s="109" t="str">
        <f>IF(A58="","",IFERROR(VLOOKUP(T58,'Ayarlar ve Listeler'!$W$17:$X$21,2,FALSE),1))</f>
        <v/>
      </c>
      <c r="X58" s="84"/>
      <c r="Y58" s="84"/>
      <c r="Z58" s="85" t="str">
        <f>IF(A58="","",IF(X58="",'Ayarlar ve Listeler'!$E$10,X58))</f>
        <v/>
      </c>
      <c r="AA58" s="85" t="str">
        <f>IF(A58="","",IF(Y58="",'Ayarlar ve Listeler'!$E$11,Y58))</f>
        <v/>
      </c>
      <c r="AB58" s="86" t="str">
        <f t="shared" si="3"/>
        <v/>
      </c>
      <c r="AC58" s="86" t="str">
        <f>IF(AB58="","",IFERROR(AB58/'Ayarlar ve Listeler'!$B$5,0))</f>
        <v/>
      </c>
      <c r="AD58" s="109" t="str">
        <f t="shared" si="4"/>
        <v/>
      </c>
      <c r="AE58" s="108" t="str">
        <f>IF(A58="","",IFERROR(MATCH(A58,'Pozisyon Envanteri'!$A$6:$A$105,0),""))</f>
        <v/>
      </c>
      <c r="AF58" s="108" t="str">
        <f t="shared" si="5"/>
        <v/>
      </c>
    </row>
    <row r="59" spans="1:32" ht="48" customHeight="1" x14ac:dyDescent="0.25">
      <c r="A59" s="44"/>
      <c r="B59" s="44"/>
      <c r="C59" s="44"/>
      <c r="D59" s="44"/>
      <c r="E59" s="44"/>
      <c r="F59" s="44"/>
      <c r="G59" s="112"/>
      <c r="H59" s="112"/>
      <c r="I59" s="117" t="str">
        <f t="shared" si="0"/>
        <v/>
      </c>
      <c r="J59" s="87" t="str">
        <f t="shared" si="1"/>
        <v/>
      </c>
      <c r="K59" s="78"/>
      <c r="L59" s="78"/>
      <c r="M59" s="88" t="str">
        <f t="shared" si="2"/>
        <v/>
      </c>
      <c r="N59" s="47" t="str">
        <f>IF(M59="","",IF(M59&gt;='Ayarlar ve Listeler'!$B$8,"Kritik",IF(M59&gt;='Ayarlar ve Listeler'!$B$7,"Yüksek",IF(M59&gt;='Ayarlar ve Listeler'!$B$6,"Orta","Düşük"))))</f>
        <v/>
      </c>
      <c r="O59" s="44"/>
      <c r="P59" s="44"/>
      <c r="Q59" s="44"/>
      <c r="R59" s="44"/>
      <c r="S59" s="44"/>
      <c r="T59" s="44"/>
      <c r="U59" s="44"/>
      <c r="V59" s="44"/>
      <c r="W59" s="109" t="str">
        <f>IF(A59="","",IFERROR(VLOOKUP(T59,'Ayarlar ve Listeler'!$W$17:$X$21,2,FALSE),1))</f>
        <v/>
      </c>
      <c r="X59" s="84"/>
      <c r="Y59" s="84"/>
      <c r="Z59" s="85" t="str">
        <f>IF(A59="","",IF(X59="",'Ayarlar ve Listeler'!$E$10,X59))</f>
        <v/>
      </c>
      <c r="AA59" s="85" t="str">
        <f>IF(A59="","",IF(Y59="",'Ayarlar ve Listeler'!$E$11,Y59))</f>
        <v/>
      </c>
      <c r="AB59" s="86" t="str">
        <f t="shared" si="3"/>
        <v/>
      </c>
      <c r="AC59" s="86" t="str">
        <f>IF(AB59="","",IFERROR(AB59/'Ayarlar ve Listeler'!$B$5,0))</f>
        <v/>
      </c>
      <c r="AD59" s="109" t="str">
        <f t="shared" si="4"/>
        <v/>
      </c>
      <c r="AE59" s="108" t="str">
        <f>IF(A59="","",IFERROR(MATCH(A59,'Pozisyon Envanteri'!$A$6:$A$105,0),""))</f>
        <v/>
      </c>
      <c r="AF59" s="108" t="str">
        <f t="shared" si="5"/>
        <v/>
      </c>
    </row>
    <row r="60" spans="1:32" ht="48" customHeight="1" x14ac:dyDescent="0.25">
      <c r="A60" s="44"/>
      <c r="B60" s="44"/>
      <c r="C60" s="44"/>
      <c r="D60" s="44"/>
      <c r="E60" s="44"/>
      <c r="F60" s="44"/>
      <c r="G60" s="112"/>
      <c r="H60" s="112"/>
      <c r="I60" s="117" t="str">
        <f t="shared" si="0"/>
        <v/>
      </c>
      <c r="J60" s="87" t="str">
        <f t="shared" si="1"/>
        <v/>
      </c>
      <c r="K60" s="78"/>
      <c r="L60" s="78"/>
      <c r="M60" s="88" t="str">
        <f t="shared" si="2"/>
        <v/>
      </c>
      <c r="N60" s="47" t="str">
        <f>IF(M60="","",IF(M60&gt;='Ayarlar ve Listeler'!$B$8,"Kritik",IF(M60&gt;='Ayarlar ve Listeler'!$B$7,"Yüksek",IF(M60&gt;='Ayarlar ve Listeler'!$B$6,"Orta","Düşük"))))</f>
        <v/>
      </c>
      <c r="O60" s="44"/>
      <c r="P60" s="44"/>
      <c r="Q60" s="44"/>
      <c r="R60" s="44"/>
      <c r="S60" s="44"/>
      <c r="T60" s="44"/>
      <c r="U60" s="44"/>
      <c r="V60" s="44"/>
      <c r="W60" s="109" t="str">
        <f>IF(A60="","",IFERROR(VLOOKUP(T60,'Ayarlar ve Listeler'!$W$17:$X$21,2,FALSE),1))</f>
        <v/>
      </c>
      <c r="X60" s="84"/>
      <c r="Y60" s="84"/>
      <c r="Z60" s="85" t="str">
        <f>IF(A60="","",IF(X60="",'Ayarlar ve Listeler'!$E$10,X60))</f>
        <v/>
      </c>
      <c r="AA60" s="85" t="str">
        <f>IF(A60="","",IF(Y60="",'Ayarlar ve Listeler'!$E$11,Y60))</f>
        <v/>
      </c>
      <c r="AB60" s="86" t="str">
        <f t="shared" si="3"/>
        <v/>
      </c>
      <c r="AC60" s="86" t="str">
        <f>IF(AB60="","",IFERROR(AB60/'Ayarlar ve Listeler'!$B$5,0))</f>
        <v/>
      </c>
      <c r="AD60" s="109" t="str">
        <f t="shared" si="4"/>
        <v/>
      </c>
      <c r="AE60" s="108" t="str">
        <f>IF(A60="","",IFERROR(MATCH(A60,'Pozisyon Envanteri'!$A$6:$A$105,0),""))</f>
        <v/>
      </c>
      <c r="AF60" s="108" t="str">
        <f t="shared" si="5"/>
        <v/>
      </c>
    </row>
    <row r="61" spans="1:32" ht="48" customHeight="1" x14ac:dyDescent="0.25">
      <c r="A61" s="44"/>
      <c r="B61" s="44"/>
      <c r="C61" s="44"/>
      <c r="D61" s="44"/>
      <c r="E61" s="44"/>
      <c r="F61" s="44"/>
      <c r="G61" s="112"/>
      <c r="H61" s="112"/>
      <c r="I61" s="117" t="str">
        <f t="shared" si="0"/>
        <v/>
      </c>
      <c r="J61" s="87" t="str">
        <f t="shared" si="1"/>
        <v/>
      </c>
      <c r="K61" s="78"/>
      <c r="L61" s="78"/>
      <c r="M61" s="88" t="str">
        <f t="shared" si="2"/>
        <v/>
      </c>
      <c r="N61" s="47" t="str">
        <f>IF(M61="","",IF(M61&gt;='Ayarlar ve Listeler'!$B$8,"Kritik",IF(M61&gt;='Ayarlar ve Listeler'!$B$7,"Yüksek",IF(M61&gt;='Ayarlar ve Listeler'!$B$6,"Orta","Düşük"))))</f>
        <v/>
      </c>
      <c r="O61" s="44"/>
      <c r="P61" s="44"/>
      <c r="Q61" s="44"/>
      <c r="R61" s="44"/>
      <c r="S61" s="44"/>
      <c r="T61" s="44"/>
      <c r="U61" s="44"/>
      <c r="V61" s="44"/>
      <c r="W61" s="109" t="str">
        <f>IF(A61="","",IFERROR(VLOOKUP(T61,'Ayarlar ve Listeler'!$W$17:$X$21,2,FALSE),1))</f>
        <v/>
      </c>
      <c r="X61" s="84"/>
      <c r="Y61" s="84"/>
      <c r="Z61" s="85" t="str">
        <f>IF(A61="","",IF(X61="",'Ayarlar ve Listeler'!$E$10,X61))</f>
        <v/>
      </c>
      <c r="AA61" s="85" t="str">
        <f>IF(A61="","",IF(Y61="",'Ayarlar ve Listeler'!$E$11,Y61))</f>
        <v/>
      </c>
      <c r="AB61" s="86" t="str">
        <f t="shared" si="3"/>
        <v/>
      </c>
      <c r="AC61" s="86" t="str">
        <f>IF(AB61="","",IFERROR(AB61/'Ayarlar ve Listeler'!$B$5,0))</f>
        <v/>
      </c>
      <c r="AD61" s="109" t="str">
        <f t="shared" si="4"/>
        <v/>
      </c>
      <c r="AE61" s="108" t="str">
        <f>IF(A61="","",IFERROR(MATCH(A61,'Pozisyon Envanteri'!$A$6:$A$105,0),""))</f>
        <v/>
      </c>
      <c r="AF61" s="108" t="str">
        <f t="shared" si="5"/>
        <v/>
      </c>
    </row>
    <row r="62" spans="1:32" ht="48" customHeight="1" x14ac:dyDescent="0.25">
      <c r="A62" s="44"/>
      <c r="B62" s="44"/>
      <c r="C62" s="44"/>
      <c r="D62" s="44"/>
      <c r="E62" s="44"/>
      <c r="F62" s="44"/>
      <c r="G62" s="112"/>
      <c r="H62" s="112"/>
      <c r="I62" s="117" t="str">
        <f t="shared" si="0"/>
        <v/>
      </c>
      <c r="J62" s="87" t="str">
        <f t="shared" si="1"/>
        <v/>
      </c>
      <c r="K62" s="78"/>
      <c r="L62" s="78"/>
      <c r="M62" s="88" t="str">
        <f t="shared" si="2"/>
        <v/>
      </c>
      <c r="N62" s="47" t="str">
        <f>IF(M62="","",IF(M62&gt;='Ayarlar ve Listeler'!$B$8,"Kritik",IF(M62&gt;='Ayarlar ve Listeler'!$B$7,"Yüksek",IF(M62&gt;='Ayarlar ve Listeler'!$B$6,"Orta","Düşük"))))</f>
        <v/>
      </c>
      <c r="O62" s="44"/>
      <c r="P62" s="44"/>
      <c r="Q62" s="44"/>
      <c r="R62" s="44"/>
      <c r="S62" s="44"/>
      <c r="T62" s="44"/>
      <c r="U62" s="44"/>
      <c r="V62" s="44"/>
      <c r="W62" s="109" t="str">
        <f>IF(A62="","",IFERROR(VLOOKUP(T62,'Ayarlar ve Listeler'!$W$17:$X$21,2,FALSE),1))</f>
        <v/>
      </c>
      <c r="X62" s="84"/>
      <c r="Y62" s="84"/>
      <c r="Z62" s="85" t="str">
        <f>IF(A62="","",IF(X62="",'Ayarlar ve Listeler'!$E$10,X62))</f>
        <v/>
      </c>
      <c r="AA62" s="85" t="str">
        <f>IF(A62="","",IF(Y62="",'Ayarlar ve Listeler'!$E$11,Y62))</f>
        <v/>
      </c>
      <c r="AB62" s="86" t="str">
        <f t="shared" si="3"/>
        <v/>
      </c>
      <c r="AC62" s="86" t="str">
        <f>IF(AB62="","",IFERROR(AB62/'Ayarlar ve Listeler'!$B$5,0))</f>
        <v/>
      </c>
      <c r="AD62" s="109" t="str">
        <f t="shared" si="4"/>
        <v/>
      </c>
      <c r="AE62" s="108" t="str">
        <f>IF(A62="","",IFERROR(MATCH(A62,'Pozisyon Envanteri'!$A$6:$A$105,0),""))</f>
        <v/>
      </c>
      <c r="AF62" s="108" t="str">
        <f t="shared" si="5"/>
        <v/>
      </c>
    </row>
    <row r="63" spans="1:32" ht="48" customHeight="1" x14ac:dyDescent="0.25">
      <c r="A63" s="44"/>
      <c r="B63" s="44"/>
      <c r="C63" s="44"/>
      <c r="D63" s="44"/>
      <c r="E63" s="44"/>
      <c r="F63" s="44"/>
      <c r="G63" s="112"/>
      <c r="H63" s="112"/>
      <c r="I63" s="117" t="str">
        <f t="shared" si="0"/>
        <v/>
      </c>
      <c r="J63" s="87" t="str">
        <f t="shared" si="1"/>
        <v/>
      </c>
      <c r="K63" s="78"/>
      <c r="L63" s="78"/>
      <c r="M63" s="88" t="str">
        <f t="shared" si="2"/>
        <v/>
      </c>
      <c r="N63" s="47" t="str">
        <f>IF(M63="","",IF(M63&gt;='Ayarlar ve Listeler'!$B$8,"Kritik",IF(M63&gt;='Ayarlar ve Listeler'!$B$7,"Yüksek",IF(M63&gt;='Ayarlar ve Listeler'!$B$6,"Orta","Düşük"))))</f>
        <v/>
      </c>
      <c r="O63" s="44"/>
      <c r="P63" s="44"/>
      <c r="Q63" s="44"/>
      <c r="R63" s="44"/>
      <c r="S63" s="44"/>
      <c r="T63" s="44"/>
      <c r="U63" s="44"/>
      <c r="V63" s="44"/>
      <c r="W63" s="109" t="str">
        <f>IF(A63="","",IFERROR(VLOOKUP(T63,'Ayarlar ve Listeler'!$W$17:$X$21,2,FALSE),1))</f>
        <v/>
      </c>
      <c r="X63" s="84"/>
      <c r="Y63" s="84"/>
      <c r="Z63" s="85" t="str">
        <f>IF(A63="","",IF(X63="",'Ayarlar ve Listeler'!$E$10,X63))</f>
        <v/>
      </c>
      <c r="AA63" s="85" t="str">
        <f>IF(A63="","",IF(Y63="",'Ayarlar ve Listeler'!$E$11,Y63))</f>
        <v/>
      </c>
      <c r="AB63" s="86" t="str">
        <f t="shared" si="3"/>
        <v/>
      </c>
      <c r="AC63" s="86" t="str">
        <f>IF(AB63="","",IFERROR(AB63/'Ayarlar ve Listeler'!$B$5,0))</f>
        <v/>
      </c>
      <c r="AD63" s="109" t="str">
        <f t="shared" si="4"/>
        <v/>
      </c>
      <c r="AE63" s="108" t="str">
        <f>IF(A63="","",IFERROR(MATCH(A63,'Pozisyon Envanteri'!$A$6:$A$105,0),""))</f>
        <v/>
      </c>
      <c r="AF63" s="108" t="str">
        <f t="shared" si="5"/>
        <v/>
      </c>
    </row>
    <row r="64" spans="1:32" ht="48" customHeight="1" x14ac:dyDescent="0.25">
      <c r="A64" s="44"/>
      <c r="B64" s="44"/>
      <c r="C64" s="44"/>
      <c r="D64" s="44"/>
      <c r="E64" s="44"/>
      <c r="F64" s="44"/>
      <c r="G64" s="112"/>
      <c r="H64" s="112"/>
      <c r="I64" s="117" t="str">
        <f t="shared" si="0"/>
        <v/>
      </c>
      <c r="J64" s="87" t="str">
        <f t="shared" si="1"/>
        <v/>
      </c>
      <c r="K64" s="78"/>
      <c r="L64" s="78"/>
      <c r="M64" s="88" t="str">
        <f t="shared" si="2"/>
        <v/>
      </c>
      <c r="N64" s="47" t="str">
        <f>IF(M64="","",IF(M64&gt;='Ayarlar ve Listeler'!$B$8,"Kritik",IF(M64&gt;='Ayarlar ve Listeler'!$B$7,"Yüksek",IF(M64&gt;='Ayarlar ve Listeler'!$B$6,"Orta","Düşük"))))</f>
        <v/>
      </c>
      <c r="O64" s="44"/>
      <c r="P64" s="44"/>
      <c r="Q64" s="44"/>
      <c r="R64" s="44"/>
      <c r="S64" s="44"/>
      <c r="T64" s="44"/>
      <c r="U64" s="44"/>
      <c r="V64" s="44"/>
      <c r="W64" s="109" t="str">
        <f>IF(A64="","",IFERROR(VLOOKUP(T64,'Ayarlar ve Listeler'!$W$17:$X$21,2,FALSE),1))</f>
        <v/>
      </c>
      <c r="X64" s="84"/>
      <c r="Y64" s="84"/>
      <c r="Z64" s="85" t="str">
        <f>IF(A64="","",IF(X64="",'Ayarlar ve Listeler'!$E$10,X64))</f>
        <v/>
      </c>
      <c r="AA64" s="85" t="str">
        <f>IF(A64="","",IF(Y64="",'Ayarlar ve Listeler'!$E$11,Y64))</f>
        <v/>
      </c>
      <c r="AB64" s="86" t="str">
        <f t="shared" si="3"/>
        <v/>
      </c>
      <c r="AC64" s="86" t="str">
        <f>IF(AB64="","",IFERROR(AB64/'Ayarlar ve Listeler'!$B$5,0))</f>
        <v/>
      </c>
      <c r="AD64" s="109" t="str">
        <f t="shared" si="4"/>
        <v/>
      </c>
      <c r="AE64" s="108" t="str">
        <f>IF(A64="","",IFERROR(MATCH(A64,'Pozisyon Envanteri'!$A$6:$A$105,0),""))</f>
        <v/>
      </c>
      <c r="AF64" s="108" t="str">
        <f t="shared" si="5"/>
        <v/>
      </c>
    </row>
    <row r="65" spans="1:32" ht="48" customHeight="1" x14ac:dyDescent="0.25">
      <c r="A65" s="44"/>
      <c r="B65" s="44"/>
      <c r="C65" s="44"/>
      <c r="D65" s="44"/>
      <c r="E65" s="44"/>
      <c r="F65" s="44"/>
      <c r="G65" s="112"/>
      <c r="H65" s="112"/>
      <c r="I65" s="117" t="str">
        <f t="shared" si="0"/>
        <v/>
      </c>
      <c r="J65" s="87" t="str">
        <f t="shared" si="1"/>
        <v/>
      </c>
      <c r="K65" s="78"/>
      <c r="L65" s="78"/>
      <c r="M65" s="88" t="str">
        <f t="shared" si="2"/>
        <v/>
      </c>
      <c r="N65" s="47" t="str">
        <f>IF(M65="","",IF(M65&gt;='Ayarlar ve Listeler'!$B$8,"Kritik",IF(M65&gt;='Ayarlar ve Listeler'!$B$7,"Yüksek",IF(M65&gt;='Ayarlar ve Listeler'!$B$6,"Orta","Düşük"))))</f>
        <v/>
      </c>
      <c r="O65" s="44"/>
      <c r="P65" s="44"/>
      <c r="Q65" s="44"/>
      <c r="R65" s="44"/>
      <c r="S65" s="44"/>
      <c r="T65" s="44"/>
      <c r="U65" s="44"/>
      <c r="V65" s="44"/>
      <c r="W65" s="109" t="str">
        <f>IF(A65="","",IFERROR(VLOOKUP(T65,'Ayarlar ve Listeler'!$W$17:$X$21,2,FALSE),1))</f>
        <v/>
      </c>
      <c r="X65" s="84"/>
      <c r="Y65" s="84"/>
      <c r="Z65" s="85" t="str">
        <f>IF(A65="","",IF(X65="",'Ayarlar ve Listeler'!$E$10,X65))</f>
        <v/>
      </c>
      <c r="AA65" s="85" t="str">
        <f>IF(A65="","",IF(Y65="",'Ayarlar ve Listeler'!$E$11,Y65))</f>
        <v/>
      </c>
      <c r="AB65" s="86" t="str">
        <f t="shared" si="3"/>
        <v/>
      </c>
      <c r="AC65" s="86" t="str">
        <f>IF(AB65="","",IFERROR(AB65/'Ayarlar ve Listeler'!$B$5,0))</f>
        <v/>
      </c>
      <c r="AD65" s="109" t="str">
        <f t="shared" si="4"/>
        <v/>
      </c>
      <c r="AE65" s="108" t="str">
        <f>IF(A65="","",IFERROR(MATCH(A65,'Pozisyon Envanteri'!$A$6:$A$105,0),""))</f>
        <v/>
      </c>
      <c r="AF65" s="108" t="str">
        <f t="shared" si="5"/>
        <v/>
      </c>
    </row>
    <row r="66" spans="1:32" ht="48" customHeight="1" x14ac:dyDescent="0.25">
      <c r="A66" s="44"/>
      <c r="B66" s="44"/>
      <c r="C66" s="44"/>
      <c r="D66" s="44"/>
      <c r="E66" s="44"/>
      <c r="F66" s="44"/>
      <c r="G66" s="112"/>
      <c r="H66" s="112"/>
      <c r="I66" s="117" t="str">
        <f t="shared" si="0"/>
        <v/>
      </c>
      <c r="J66" s="87" t="str">
        <f t="shared" si="1"/>
        <v/>
      </c>
      <c r="K66" s="78"/>
      <c r="L66" s="78"/>
      <c r="M66" s="88" t="str">
        <f t="shared" si="2"/>
        <v/>
      </c>
      <c r="N66" s="47" t="str">
        <f>IF(M66="","",IF(M66&gt;='Ayarlar ve Listeler'!$B$8,"Kritik",IF(M66&gt;='Ayarlar ve Listeler'!$B$7,"Yüksek",IF(M66&gt;='Ayarlar ve Listeler'!$B$6,"Orta","Düşük"))))</f>
        <v/>
      </c>
      <c r="O66" s="44"/>
      <c r="P66" s="44"/>
      <c r="Q66" s="44"/>
      <c r="R66" s="44"/>
      <c r="S66" s="44"/>
      <c r="T66" s="44"/>
      <c r="U66" s="44"/>
      <c r="V66" s="44"/>
      <c r="W66" s="109" t="str">
        <f>IF(A66="","",IFERROR(VLOOKUP(T66,'Ayarlar ve Listeler'!$W$17:$X$21,2,FALSE),1))</f>
        <v/>
      </c>
      <c r="X66" s="84"/>
      <c r="Y66" s="84"/>
      <c r="Z66" s="85" t="str">
        <f>IF(A66="","",IF(X66="",'Ayarlar ve Listeler'!$E$10,X66))</f>
        <v/>
      </c>
      <c r="AA66" s="85" t="str">
        <f>IF(A66="","",IF(Y66="",'Ayarlar ve Listeler'!$E$11,Y66))</f>
        <v/>
      </c>
      <c r="AB66" s="86" t="str">
        <f t="shared" si="3"/>
        <v/>
      </c>
      <c r="AC66" s="86" t="str">
        <f>IF(AB66="","",IFERROR(AB66/'Ayarlar ve Listeler'!$B$5,0))</f>
        <v/>
      </c>
      <c r="AD66" s="109" t="str">
        <f t="shared" si="4"/>
        <v/>
      </c>
      <c r="AE66" s="108" t="str">
        <f>IF(A66="","",IFERROR(MATCH(A66,'Pozisyon Envanteri'!$A$6:$A$105,0),""))</f>
        <v/>
      </c>
      <c r="AF66" s="108" t="str">
        <f t="shared" si="5"/>
        <v/>
      </c>
    </row>
    <row r="67" spans="1:32" ht="48" customHeight="1" x14ac:dyDescent="0.25">
      <c r="A67" s="44"/>
      <c r="B67" s="44"/>
      <c r="C67" s="44"/>
      <c r="D67" s="44"/>
      <c r="E67" s="44"/>
      <c r="F67" s="44"/>
      <c r="G67" s="112"/>
      <c r="H67" s="112"/>
      <c r="I67" s="117" t="str">
        <f t="shared" si="0"/>
        <v/>
      </c>
      <c r="J67" s="87" t="str">
        <f t="shared" si="1"/>
        <v/>
      </c>
      <c r="K67" s="78"/>
      <c r="L67" s="78"/>
      <c r="M67" s="88" t="str">
        <f t="shared" si="2"/>
        <v/>
      </c>
      <c r="N67" s="47" t="str">
        <f>IF(M67="","",IF(M67&gt;='Ayarlar ve Listeler'!$B$8,"Kritik",IF(M67&gt;='Ayarlar ve Listeler'!$B$7,"Yüksek",IF(M67&gt;='Ayarlar ve Listeler'!$B$6,"Orta","Düşük"))))</f>
        <v/>
      </c>
      <c r="O67" s="44"/>
      <c r="P67" s="44"/>
      <c r="Q67" s="44"/>
      <c r="R67" s="44"/>
      <c r="S67" s="44"/>
      <c r="T67" s="44"/>
      <c r="U67" s="44"/>
      <c r="V67" s="44"/>
      <c r="W67" s="109" t="str">
        <f>IF(A67="","",IFERROR(VLOOKUP(T67,'Ayarlar ve Listeler'!$W$17:$X$21,2,FALSE),1))</f>
        <v/>
      </c>
      <c r="X67" s="84"/>
      <c r="Y67" s="84"/>
      <c r="Z67" s="85" t="str">
        <f>IF(A67="","",IF(X67="",'Ayarlar ve Listeler'!$E$10,X67))</f>
        <v/>
      </c>
      <c r="AA67" s="85" t="str">
        <f>IF(A67="","",IF(Y67="",'Ayarlar ve Listeler'!$E$11,Y67))</f>
        <v/>
      </c>
      <c r="AB67" s="86" t="str">
        <f t="shared" si="3"/>
        <v/>
      </c>
      <c r="AC67" s="86" t="str">
        <f>IF(AB67="","",IFERROR(AB67/'Ayarlar ve Listeler'!$B$5,0))</f>
        <v/>
      </c>
      <c r="AD67" s="109" t="str">
        <f t="shared" si="4"/>
        <v/>
      </c>
      <c r="AE67" s="108" t="str">
        <f>IF(A67="","",IFERROR(MATCH(A67,'Pozisyon Envanteri'!$A$6:$A$105,0),""))</f>
        <v/>
      </c>
      <c r="AF67" s="108" t="str">
        <f t="shared" si="5"/>
        <v/>
      </c>
    </row>
    <row r="68" spans="1:32" ht="48" customHeight="1" x14ac:dyDescent="0.25">
      <c r="A68" s="44"/>
      <c r="B68" s="44"/>
      <c r="C68" s="44"/>
      <c r="D68" s="44"/>
      <c r="E68" s="44"/>
      <c r="F68" s="44"/>
      <c r="G68" s="112"/>
      <c r="H68" s="112"/>
      <c r="I68" s="117" t="str">
        <f t="shared" si="0"/>
        <v/>
      </c>
      <c r="J68" s="87" t="str">
        <f t="shared" si="1"/>
        <v/>
      </c>
      <c r="K68" s="78"/>
      <c r="L68" s="78"/>
      <c r="M68" s="88" t="str">
        <f t="shared" si="2"/>
        <v/>
      </c>
      <c r="N68" s="47" t="str">
        <f>IF(M68="","",IF(M68&gt;='Ayarlar ve Listeler'!$B$8,"Kritik",IF(M68&gt;='Ayarlar ve Listeler'!$B$7,"Yüksek",IF(M68&gt;='Ayarlar ve Listeler'!$B$6,"Orta","Düşük"))))</f>
        <v/>
      </c>
      <c r="O68" s="44"/>
      <c r="P68" s="44"/>
      <c r="Q68" s="44"/>
      <c r="R68" s="44"/>
      <c r="S68" s="44"/>
      <c r="T68" s="44"/>
      <c r="U68" s="44"/>
      <c r="V68" s="44"/>
      <c r="W68" s="109" t="str">
        <f>IF(A68="","",IFERROR(VLOOKUP(T68,'Ayarlar ve Listeler'!$W$17:$X$21,2,FALSE),1))</f>
        <v/>
      </c>
      <c r="X68" s="84"/>
      <c r="Y68" s="84"/>
      <c r="Z68" s="85" t="str">
        <f>IF(A68="","",IF(X68="",'Ayarlar ve Listeler'!$E$10,X68))</f>
        <v/>
      </c>
      <c r="AA68" s="85" t="str">
        <f>IF(A68="","",IF(Y68="",'Ayarlar ve Listeler'!$E$11,Y68))</f>
        <v/>
      </c>
      <c r="AB68" s="86" t="str">
        <f t="shared" si="3"/>
        <v/>
      </c>
      <c r="AC68" s="86" t="str">
        <f>IF(AB68="","",IFERROR(AB68/'Ayarlar ve Listeler'!$B$5,0))</f>
        <v/>
      </c>
      <c r="AD68" s="109" t="str">
        <f t="shared" si="4"/>
        <v/>
      </c>
      <c r="AE68" s="108" t="str">
        <f>IF(A68="","",IFERROR(MATCH(A68,'Pozisyon Envanteri'!$A$6:$A$105,0),""))</f>
        <v/>
      </c>
      <c r="AF68" s="108" t="str">
        <f t="shared" si="5"/>
        <v/>
      </c>
    </row>
    <row r="69" spans="1:32" ht="48" customHeight="1" x14ac:dyDescent="0.25">
      <c r="A69" s="44"/>
      <c r="B69" s="44"/>
      <c r="C69" s="44"/>
      <c r="D69" s="44"/>
      <c r="E69" s="44"/>
      <c r="F69" s="44"/>
      <c r="G69" s="112"/>
      <c r="H69" s="112"/>
      <c r="I69" s="117" t="str">
        <f t="shared" si="0"/>
        <v/>
      </c>
      <c r="J69" s="87" t="str">
        <f t="shared" si="1"/>
        <v/>
      </c>
      <c r="K69" s="78"/>
      <c r="L69" s="78"/>
      <c r="M69" s="88" t="str">
        <f t="shared" si="2"/>
        <v/>
      </c>
      <c r="N69" s="47" t="str">
        <f>IF(M69="","",IF(M69&gt;='Ayarlar ve Listeler'!$B$8,"Kritik",IF(M69&gt;='Ayarlar ve Listeler'!$B$7,"Yüksek",IF(M69&gt;='Ayarlar ve Listeler'!$B$6,"Orta","Düşük"))))</f>
        <v/>
      </c>
      <c r="O69" s="44"/>
      <c r="P69" s="44"/>
      <c r="Q69" s="44"/>
      <c r="R69" s="44"/>
      <c r="S69" s="44"/>
      <c r="T69" s="44"/>
      <c r="U69" s="44"/>
      <c r="V69" s="44"/>
      <c r="W69" s="109" t="str">
        <f>IF(A69="","",IFERROR(VLOOKUP(T69,'Ayarlar ve Listeler'!$W$17:$X$21,2,FALSE),1))</f>
        <v/>
      </c>
      <c r="X69" s="84"/>
      <c r="Y69" s="84"/>
      <c r="Z69" s="85" t="str">
        <f>IF(A69="","",IF(X69="",'Ayarlar ve Listeler'!$E$10,X69))</f>
        <v/>
      </c>
      <c r="AA69" s="85" t="str">
        <f>IF(A69="","",IF(Y69="",'Ayarlar ve Listeler'!$E$11,Y69))</f>
        <v/>
      </c>
      <c r="AB69" s="86" t="str">
        <f t="shared" si="3"/>
        <v/>
      </c>
      <c r="AC69" s="86" t="str">
        <f>IF(AB69="","",IFERROR(AB69/'Ayarlar ve Listeler'!$B$5,0))</f>
        <v/>
      </c>
      <c r="AD69" s="109" t="str">
        <f t="shared" si="4"/>
        <v/>
      </c>
      <c r="AE69" s="108" t="str">
        <f>IF(A69="","",IFERROR(MATCH(A69,'Pozisyon Envanteri'!$A$6:$A$105,0),""))</f>
        <v/>
      </c>
      <c r="AF69" s="108" t="str">
        <f t="shared" si="5"/>
        <v/>
      </c>
    </row>
    <row r="70" spans="1:32" ht="48" customHeight="1" x14ac:dyDescent="0.25">
      <c r="A70" s="44"/>
      <c r="B70" s="44"/>
      <c r="C70" s="44"/>
      <c r="D70" s="44"/>
      <c r="E70" s="44"/>
      <c r="F70" s="44"/>
      <c r="G70" s="112"/>
      <c r="H70" s="112"/>
      <c r="I70" s="117" t="str">
        <f t="shared" ref="I70:I133" si="6">IF(OR(A70="",G70="",H70=""),"",G70*H70/60)</f>
        <v/>
      </c>
      <c r="J70" s="87" t="str">
        <f t="shared" ref="J70:J133" si="7">IF(AB70="","",IFERROR(AB70/SUMIFS($AB$6:$AB$305,$A$6:$A$305,A70),0))</f>
        <v/>
      </c>
      <c r="K70" s="78"/>
      <c r="L70" s="78"/>
      <c r="M70" s="88" t="str">
        <f t="shared" ref="M70:M133" si="8">IF(OR(K70="",L70=""),"",K70*L70)</f>
        <v/>
      </c>
      <c r="N70" s="47" t="str">
        <f>IF(M70="","",IF(M70&gt;='Ayarlar ve Listeler'!$B$8,"Kritik",IF(M70&gt;='Ayarlar ve Listeler'!$B$7,"Yüksek",IF(M70&gt;='Ayarlar ve Listeler'!$B$6,"Orta","Düşük"))))</f>
        <v/>
      </c>
      <c r="O70" s="44"/>
      <c r="P70" s="44"/>
      <c r="Q70" s="44"/>
      <c r="R70" s="44"/>
      <c r="S70" s="44"/>
      <c r="T70" s="44"/>
      <c r="U70" s="44"/>
      <c r="V70" s="44"/>
      <c r="W70" s="109" t="str">
        <f>IF(A70="","",IFERROR(VLOOKUP(T70,'Ayarlar ve Listeler'!$W$17:$X$21,2,FALSE),1))</f>
        <v/>
      </c>
      <c r="X70" s="84"/>
      <c r="Y70" s="84"/>
      <c r="Z70" s="85" t="str">
        <f>IF(A70="","",IF(X70="",'Ayarlar ve Listeler'!$E$10,X70))</f>
        <v/>
      </c>
      <c r="AA70" s="85" t="str">
        <f>IF(A70="","",IF(Y70="",'Ayarlar ve Listeler'!$E$11,Y70))</f>
        <v/>
      </c>
      <c r="AB70" s="86" t="str">
        <f t="shared" ref="AB70:AB133" si="9">IF(OR(A70="",G70="",H70=""),"",IFERROR((G70*H70*W70)/(60*Z70*(1-AA70)),0))</f>
        <v/>
      </c>
      <c r="AC70" s="86" t="str">
        <f>IF(AB70="","",IFERROR(AB70/'Ayarlar ve Listeler'!$B$5,0))</f>
        <v/>
      </c>
      <c r="AD70" s="109" t="str">
        <f t="shared" ref="AD70:AD133" si="10">IF(OR(A70="",B70=""),"",A70&amp;"|"&amp;B70)</f>
        <v/>
      </c>
      <c r="AE70" s="108" t="str">
        <f>IF(A70="","",IFERROR(MATCH(A70,'Pozisyon Envanteri'!$A$6:$A$105,0),""))</f>
        <v/>
      </c>
      <c r="AF70" s="108" t="str">
        <f t="shared" ref="AF70:AF133" si="11">IF(OR(AE70="",B70=""),"",AE70*1000+B70)</f>
        <v/>
      </c>
    </row>
    <row r="71" spans="1:32" ht="48" customHeight="1" x14ac:dyDescent="0.25">
      <c r="A71" s="44"/>
      <c r="B71" s="44"/>
      <c r="C71" s="44"/>
      <c r="D71" s="44"/>
      <c r="E71" s="44"/>
      <c r="F71" s="44"/>
      <c r="G71" s="112"/>
      <c r="H71" s="112"/>
      <c r="I71" s="117" t="str">
        <f t="shared" si="6"/>
        <v/>
      </c>
      <c r="J71" s="87" t="str">
        <f t="shared" si="7"/>
        <v/>
      </c>
      <c r="K71" s="78"/>
      <c r="L71" s="78"/>
      <c r="M71" s="88" t="str">
        <f t="shared" si="8"/>
        <v/>
      </c>
      <c r="N71" s="47" t="str">
        <f>IF(M71="","",IF(M71&gt;='Ayarlar ve Listeler'!$B$8,"Kritik",IF(M71&gt;='Ayarlar ve Listeler'!$B$7,"Yüksek",IF(M71&gt;='Ayarlar ve Listeler'!$B$6,"Orta","Düşük"))))</f>
        <v/>
      </c>
      <c r="O71" s="44"/>
      <c r="P71" s="44"/>
      <c r="Q71" s="44"/>
      <c r="R71" s="44"/>
      <c r="S71" s="44"/>
      <c r="T71" s="44"/>
      <c r="U71" s="44"/>
      <c r="V71" s="44"/>
      <c r="W71" s="109" t="str">
        <f>IF(A71="","",IFERROR(VLOOKUP(T71,'Ayarlar ve Listeler'!$W$17:$X$21,2,FALSE),1))</f>
        <v/>
      </c>
      <c r="X71" s="84"/>
      <c r="Y71" s="84"/>
      <c r="Z71" s="85" t="str">
        <f>IF(A71="","",IF(X71="",'Ayarlar ve Listeler'!$E$10,X71))</f>
        <v/>
      </c>
      <c r="AA71" s="85" t="str">
        <f>IF(A71="","",IF(Y71="",'Ayarlar ve Listeler'!$E$11,Y71))</f>
        <v/>
      </c>
      <c r="AB71" s="86" t="str">
        <f t="shared" si="9"/>
        <v/>
      </c>
      <c r="AC71" s="86" t="str">
        <f>IF(AB71="","",IFERROR(AB71/'Ayarlar ve Listeler'!$B$5,0))</f>
        <v/>
      </c>
      <c r="AD71" s="109" t="str">
        <f t="shared" si="10"/>
        <v/>
      </c>
      <c r="AE71" s="108" t="str">
        <f>IF(A71="","",IFERROR(MATCH(A71,'Pozisyon Envanteri'!$A$6:$A$105,0),""))</f>
        <v/>
      </c>
      <c r="AF71" s="108" t="str">
        <f t="shared" si="11"/>
        <v/>
      </c>
    </row>
    <row r="72" spans="1:32" ht="48" customHeight="1" x14ac:dyDescent="0.25">
      <c r="A72" s="44"/>
      <c r="B72" s="44"/>
      <c r="C72" s="44"/>
      <c r="D72" s="44"/>
      <c r="E72" s="44"/>
      <c r="F72" s="44"/>
      <c r="G72" s="112"/>
      <c r="H72" s="112"/>
      <c r="I72" s="117" t="str">
        <f t="shared" si="6"/>
        <v/>
      </c>
      <c r="J72" s="87" t="str">
        <f t="shared" si="7"/>
        <v/>
      </c>
      <c r="K72" s="78"/>
      <c r="L72" s="78"/>
      <c r="M72" s="88" t="str">
        <f t="shared" si="8"/>
        <v/>
      </c>
      <c r="N72" s="47" t="str">
        <f>IF(M72="","",IF(M72&gt;='Ayarlar ve Listeler'!$B$8,"Kritik",IF(M72&gt;='Ayarlar ve Listeler'!$B$7,"Yüksek",IF(M72&gt;='Ayarlar ve Listeler'!$B$6,"Orta","Düşük"))))</f>
        <v/>
      </c>
      <c r="O72" s="44"/>
      <c r="P72" s="44"/>
      <c r="Q72" s="44"/>
      <c r="R72" s="44"/>
      <c r="S72" s="44"/>
      <c r="T72" s="44"/>
      <c r="U72" s="44"/>
      <c r="V72" s="44"/>
      <c r="W72" s="109" t="str">
        <f>IF(A72="","",IFERROR(VLOOKUP(T72,'Ayarlar ve Listeler'!$W$17:$X$21,2,FALSE),1))</f>
        <v/>
      </c>
      <c r="X72" s="84"/>
      <c r="Y72" s="84"/>
      <c r="Z72" s="85" t="str">
        <f>IF(A72="","",IF(X72="",'Ayarlar ve Listeler'!$E$10,X72))</f>
        <v/>
      </c>
      <c r="AA72" s="85" t="str">
        <f>IF(A72="","",IF(Y72="",'Ayarlar ve Listeler'!$E$11,Y72))</f>
        <v/>
      </c>
      <c r="AB72" s="86" t="str">
        <f t="shared" si="9"/>
        <v/>
      </c>
      <c r="AC72" s="86" t="str">
        <f>IF(AB72="","",IFERROR(AB72/'Ayarlar ve Listeler'!$B$5,0))</f>
        <v/>
      </c>
      <c r="AD72" s="109" t="str">
        <f t="shared" si="10"/>
        <v/>
      </c>
      <c r="AE72" s="108" t="str">
        <f>IF(A72="","",IFERROR(MATCH(A72,'Pozisyon Envanteri'!$A$6:$A$105,0),""))</f>
        <v/>
      </c>
      <c r="AF72" s="108" t="str">
        <f t="shared" si="11"/>
        <v/>
      </c>
    </row>
    <row r="73" spans="1:32" ht="48" customHeight="1" x14ac:dyDescent="0.25">
      <c r="A73" s="44"/>
      <c r="B73" s="44"/>
      <c r="C73" s="44"/>
      <c r="D73" s="44"/>
      <c r="E73" s="44"/>
      <c r="F73" s="44"/>
      <c r="G73" s="112"/>
      <c r="H73" s="112"/>
      <c r="I73" s="117" t="str">
        <f t="shared" si="6"/>
        <v/>
      </c>
      <c r="J73" s="87" t="str">
        <f t="shared" si="7"/>
        <v/>
      </c>
      <c r="K73" s="78"/>
      <c r="L73" s="78"/>
      <c r="M73" s="88" t="str">
        <f t="shared" si="8"/>
        <v/>
      </c>
      <c r="N73" s="47" t="str">
        <f>IF(M73="","",IF(M73&gt;='Ayarlar ve Listeler'!$B$8,"Kritik",IF(M73&gt;='Ayarlar ve Listeler'!$B$7,"Yüksek",IF(M73&gt;='Ayarlar ve Listeler'!$B$6,"Orta","Düşük"))))</f>
        <v/>
      </c>
      <c r="O73" s="44"/>
      <c r="P73" s="44"/>
      <c r="Q73" s="44"/>
      <c r="R73" s="44"/>
      <c r="S73" s="44"/>
      <c r="T73" s="44"/>
      <c r="U73" s="44"/>
      <c r="V73" s="44"/>
      <c r="W73" s="109" t="str">
        <f>IF(A73="","",IFERROR(VLOOKUP(T73,'Ayarlar ve Listeler'!$W$17:$X$21,2,FALSE),1))</f>
        <v/>
      </c>
      <c r="X73" s="84"/>
      <c r="Y73" s="84"/>
      <c r="Z73" s="85" t="str">
        <f>IF(A73="","",IF(X73="",'Ayarlar ve Listeler'!$E$10,X73))</f>
        <v/>
      </c>
      <c r="AA73" s="85" t="str">
        <f>IF(A73="","",IF(Y73="",'Ayarlar ve Listeler'!$E$11,Y73))</f>
        <v/>
      </c>
      <c r="AB73" s="86" t="str">
        <f t="shared" si="9"/>
        <v/>
      </c>
      <c r="AC73" s="86" t="str">
        <f>IF(AB73="","",IFERROR(AB73/'Ayarlar ve Listeler'!$B$5,0))</f>
        <v/>
      </c>
      <c r="AD73" s="109" t="str">
        <f t="shared" si="10"/>
        <v/>
      </c>
      <c r="AE73" s="108" t="str">
        <f>IF(A73="","",IFERROR(MATCH(A73,'Pozisyon Envanteri'!$A$6:$A$105,0),""))</f>
        <v/>
      </c>
      <c r="AF73" s="108" t="str">
        <f t="shared" si="11"/>
        <v/>
      </c>
    </row>
    <row r="74" spans="1:32" ht="48" customHeight="1" x14ac:dyDescent="0.25">
      <c r="A74" s="44"/>
      <c r="B74" s="44"/>
      <c r="C74" s="44"/>
      <c r="D74" s="44"/>
      <c r="E74" s="44"/>
      <c r="F74" s="44"/>
      <c r="G74" s="112"/>
      <c r="H74" s="112"/>
      <c r="I74" s="117" t="str">
        <f t="shared" si="6"/>
        <v/>
      </c>
      <c r="J74" s="87" t="str">
        <f t="shared" si="7"/>
        <v/>
      </c>
      <c r="K74" s="78"/>
      <c r="L74" s="78"/>
      <c r="M74" s="88" t="str">
        <f t="shared" si="8"/>
        <v/>
      </c>
      <c r="N74" s="47" t="str">
        <f>IF(M74="","",IF(M74&gt;='Ayarlar ve Listeler'!$B$8,"Kritik",IF(M74&gt;='Ayarlar ve Listeler'!$B$7,"Yüksek",IF(M74&gt;='Ayarlar ve Listeler'!$B$6,"Orta","Düşük"))))</f>
        <v/>
      </c>
      <c r="O74" s="44"/>
      <c r="P74" s="44"/>
      <c r="Q74" s="44"/>
      <c r="R74" s="44"/>
      <c r="S74" s="44"/>
      <c r="T74" s="44"/>
      <c r="U74" s="44"/>
      <c r="V74" s="44"/>
      <c r="W74" s="109" t="str">
        <f>IF(A74="","",IFERROR(VLOOKUP(T74,'Ayarlar ve Listeler'!$W$17:$X$21,2,FALSE),1))</f>
        <v/>
      </c>
      <c r="X74" s="84"/>
      <c r="Y74" s="84"/>
      <c r="Z74" s="85" t="str">
        <f>IF(A74="","",IF(X74="",'Ayarlar ve Listeler'!$E$10,X74))</f>
        <v/>
      </c>
      <c r="AA74" s="85" t="str">
        <f>IF(A74="","",IF(Y74="",'Ayarlar ve Listeler'!$E$11,Y74))</f>
        <v/>
      </c>
      <c r="AB74" s="86" t="str">
        <f t="shared" si="9"/>
        <v/>
      </c>
      <c r="AC74" s="86" t="str">
        <f>IF(AB74="","",IFERROR(AB74/'Ayarlar ve Listeler'!$B$5,0))</f>
        <v/>
      </c>
      <c r="AD74" s="109" t="str">
        <f t="shared" si="10"/>
        <v/>
      </c>
      <c r="AE74" s="108" t="str">
        <f>IF(A74="","",IFERROR(MATCH(A74,'Pozisyon Envanteri'!$A$6:$A$105,0),""))</f>
        <v/>
      </c>
      <c r="AF74" s="108" t="str">
        <f t="shared" si="11"/>
        <v/>
      </c>
    </row>
    <row r="75" spans="1:32" ht="48" customHeight="1" x14ac:dyDescent="0.25">
      <c r="A75" s="44"/>
      <c r="B75" s="44"/>
      <c r="C75" s="44"/>
      <c r="D75" s="44"/>
      <c r="E75" s="44"/>
      <c r="F75" s="44"/>
      <c r="G75" s="112"/>
      <c r="H75" s="112"/>
      <c r="I75" s="117" t="str">
        <f t="shared" si="6"/>
        <v/>
      </c>
      <c r="J75" s="87" t="str">
        <f t="shared" si="7"/>
        <v/>
      </c>
      <c r="K75" s="78"/>
      <c r="L75" s="78"/>
      <c r="M75" s="88" t="str">
        <f t="shared" si="8"/>
        <v/>
      </c>
      <c r="N75" s="47" t="str">
        <f>IF(M75="","",IF(M75&gt;='Ayarlar ve Listeler'!$B$8,"Kritik",IF(M75&gt;='Ayarlar ve Listeler'!$B$7,"Yüksek",IF(M75&gt;='Ayarlar ve Listeler'!$B$6,"Orta","Düşük"))))</f>
        <v/>
      </c>
      <c r="O75" s="44"/>
      <c r="P75" s="44"/>
      <c r="Q75" s="44"/>
      <c r="R75" s="44"/>
      <c r="S75" s="44"/>
      <c r="T75" s="44"/>
      <c r="U75" s="44"/>
      <c r="V75" s="44"/>
      <c r="W75" s="109" t="str">
        <f>IF(A75="","",IFERROR(VLOOKUP(T75,'Ayarlar ve Listeler'!$W$17:$X$21,2,FALSE),1))</f>
        <v/>
      </c>
      <c r="X75" s="84"/>
      <c r="Y75" s="84"/>
      <c r="Z75" s="85" t="str">
        <f>IF(A75="","",IF(X75="",'Ayarlar ve Listeler'!$E$10,X75))</f>
        <v/>
      </c>
      <c r="AA75" s="85" t="str">
        <f>IF(A75="","",IF(Y75="",'Ayarlar ve Listeler'!$E$11,Y75))</f>
        <v/>
      </c>
      <c r="AB75" s="86" t="str">
        <f t="shared" si="9"/>
        <v/>
      </c>
      <c r="AC75" s="86" t="str">
        <f>IF(AB75="","",IFERROR(AB75/'Ayarlar ve Listeler'!$B$5,0))</f>
        <v/>
      </c>
      <c r="AD75" s="109" t="str">
        <f t="shared" si="10"/>
        <v/>
      </c>
      <c r="AE75" s="108" t="str">
        <f>IF(A75="","",IFERROR(MATCH(A75,'Pozisyon Envanteri'!$A$6:$A$105,0),""))</f>
        <v/>
      </c>
      <c r="AF75" s="108" t="str">
        <f t="shared" si="11"/>
        <v/>
      </c>
    </row>
    <row r="76" spans="1:32" ht="48" customHeight="1" x14ac:dyDescent="0.25">
      <c r="A76" s="44"/>
      <c r="B76" s="44"/>
      <c r="C76" s="44"/>
      <c r="D76" s="44"/>
      <c r="E76" s="44"/>
      <c r="F76" s="44"/>
      <c r="G76" s="112"/>
      <c r="H76" s="112"/>
      <c r="I76" s="117" t="str">
        <f t="shared" si="6"/>
        <v/>
      </c>
      <c r="J76" s="87" t="str">
        <f t="shared" si="7"/>
        <v/>
      </c>
      <c r="K76" s="78"/>
      <c r="L76" s="78"/>
      <c r="M76" s="88" t="str">
        <f t="shared" si="8"/>
        <v/>
      </c>
      <c r="N76" s="47" t="str">
        <f>IF(M76="","",IF(M76&gt;='Ayarlar ve Listeler'!$B$8,"Kritik",IF(M76&gt;='Ayarlar ve Listeler'!$B$7,"Yüksek",IF(M76&gt;='Ayarlar ve Listeler'!$B$6,"Orta","Düşük"))))</f>
        <v/>
      </c>
      <c r="O76" s="44"/>
      <c r="P76" s="44"/>
      <c r="Q76" s="44"/>
      <c r="R76" s="44"/>
      <c r="S76" s="44"/>
      <c r="T76" s="44"/>
      <c r="U76" s="44"/>
      <c r="V76" s="44"/>
      <c r="W76" s="109" t="str">
        <f>IF(A76="","",IFERROR(VLOOKUP(T76,'Ayarlar ve Listeler'!$W$17:$X$21,2,FALSE),1))</f>
        <v/>
      </c>
      <c r="X76" s="84"/>
      <c r="Y76" s="84"/>
      <c r="Z76" s="85" t="str">
        <f>IF(A76="","",IF(X76="",'Ayarlar ve Listeler'!$E$10,X76))</f>
        <v/>
      </c>
      <c r="AA76" s="85" t="str">
        <f>IF(A76="","",IF(Y76="",'Ayarlar ve Listeler'!$E$11,Y76))</f>
        <v/>
      </c>
      <c r="AB76" s="86" t="str">
        <f t="shared" si="9"/>
        <v/>
      </c>
      <c r="AC76" s="86" t="str">
        <f>IF(AB76="","",IFERROR(AB76/'Ayarlar ve Listeler'!$B$5,0))</f>
        <v/>
      </c>
      <c r="AD76" s="109" t="str">
        <f t="shared" si="10"/>
        <v/>
      </c>
      <c r="AE76" s="108" t="str">
        <f>IF(A76="","",IFERROR(MATCH(A76,'Pozisyon Envanteri'!$A$6:$A$105,0),""))</f>
        <v/>
      </c>
      <c r="AF76" s="108" t="str">
        <f t="shared" si="11"/>
        <v/>
      </c>
    </row>
    <row r="77" spans="1:32" ht="48" customHeight="1" x14ac:dyDescent="0.25">
      <c r="A77" s="44"/>
      <c r="B77" s="44"/>
      <c r="C77" s="44"/>
      <c r="D77" s="44"/>
      <c r="E77" s="44"/>
      <c r="F77" s="44"/>
      <c r="G77" s="112"/>
      <c r="H77" s="112"/>
      <c r="I77" s="117" t="str">
        <f t="shared" si="6"/>
        <v/>
      </c>
      <c r="J77" s="87" t="str">
        <f t="shared" si="7"/>
        <v/>
      </c>
      <c r="K77" s="78"/>
      <c r="L77" s="78"/>
      <c r="M77" s="88" t="str">
        <f t="shared" si="8"/>
        <v/>
      </c>
      <c r="N77" s="47" t="str">
        <f>IF(M77="","",IF(M77&gt;='Ayarlar ve Listeler'!$B$8,"Kritik",IF(M77&gt;='Ayarlar ve Listeler'!$B$7,"Yüksek",IF(M77&gt;='Ayarlar ve Listeler'!$B$6,"Orta","Düşük"))))</f>
        <v/>
      </c>
      <c r="O77" s="44"/>
      <c r="P77" s="44"/>
      <c r="Q77" s="44"/>
      <c r="R77" s="44"/>
      <c r="S77" s="44"/>
      <c r="T77" s="44"/>
      <c r="U77" s="44"/>
      <c r="V77" s="44"/>
      <c r="W77" s="109" t="str">
        <f>IF(A77="","",IFERROR(VLOOKUP(T77,'Ayarlar ve Listeler'!$W$17:$X$21,2,FALSE),1))</f>
        <v/>
      </c>
      <c r="X77" s="84"/>
      <c r="Y77" s="84"/>
      <c r="Z77" s="85" t="str">
        <f>IF(A77="","",IF(X77="",'Ayarlar ve Listeler'!$E$10,X77))</f>
        <v/>
      </c>
      <c r="AA77" s="85" t="str">
        <f>IF(A77="","",IF(Y77="",'Ayarlar ve Listeler'!$E$11,Y77))</f>
        <v/>
      </c>
      <c r="AB77" s="86" t="str">
        <f t="shared" si="9"/>
        <v/>
      </c>
      <c r="AC77" s="86" t="str">
        <f>IF(AB77="","",IFERROR(AB77/'Ayarlar ve Listeler'!$B$5,0))</f>
        <v/>
      </c>
      <c r="AD77" s="109" t="str">
        <f t="shared" si="10"/>
        <v/>
      </c>
      <c r="AE77" s="108" t="str">
        <f>IF(A77="","",IFERROR(MATCH(A77,'Pozisyon Envanteri'!$A$6:$A$105,0),""))</f>
        <v/>
      </c>
      <c r="AF77" s="108" t="str">
        <f t="shared" si="11"/>
        <v/>
      </c>
    </row>
    <row r="78" spans="1:32" ht="48" customHeight="1" x14ac:dyDescent="0.25">
      <c r="A78" s="44"/>
      <c r="B78" s="44"/>
      <c r="C78" s="44"/>
      <c r="D78" s="44"/>
      <c r="E78" s="44"/>
      <c r="F78" s="44"/>
      <c r="G78" s="112"/>
      <c r="H78" s="112"/>
      <c r="I78" s="117" t="str">
        <f t="shared" si="6"/>
        <v/>
      </c>
      <c r="J78" s="87" t="str">
        <f t="shared" si="7"/>
        <v/>
      </c>
      <c r="K78" s="78"/>
      <c r="L78" s="78"/>
      <c r="M78" s="88" t="str">
        <f t="shared" si="8"/>
        <v/>
      </c>
      <c r="N78" s="47" t="str">
        <f>IF(M78="","",IF(M78&gt;='Ayarlar ve Listeler'!$B$8,"Kritik",IF(M78&gt;='Ayarlar ve Listeler'!$B$7,"Yüksek",IF(M78&gt;='Ayarlar ve Listeler'!$B$6,"Orta","Düşük"))))</f>
        <v/>
      </c>
      <c r="O78" s="44"/>
      <c r="P78" s="44"/>
      <c r="Q78" s="44"/>
      <c r="R78" s="44"/>
      <c r="S78" s="44"/>
      <c r="T78" s="44"/>
      <c r="U78" s="44"/>
      <c r="V78" s="44"/>
      <c r="W78" s="109" t="str">
        <f>IF(A78="","",IFERROR(VLOOKUP(T78,'Ayarlar ve Listeler'!$W$17:$X$21,2,FALSE),1))</f>
        <v/>
      </c>
      <c r="X78" s="84"/>
      <c r="Y78" s="84"/>
      <c r="Z78" s="85" t="str">
        <f>IF(A78="","",IF(X78="",'Ayarlar ve Listeler'!$E$10,X78))</f>
        <v/>
      </c>
      <c r="AA78" s="85" t="str">
        <f>IF(A78="","",IF(Y78="",'Ayarlar ve Listeler'!$E$11,Y78))</f>
        <v/>
      </c>
      <c r="AB78" s="86" t="str">
        <f t="shared" si="9"/>
        <v/>
      </c>
      <c r="AC78" s="86" t="str">
        <f>IF(AB78="","",IFERROR(AB78/'Ayarlar ve Listeler'!$B$5,0))</f>
        <v/>
      </c>
      <c r="AD78" s="109" t="str">
        <f t="shared" si="10"/>
        <v/>
      </c>
      <c r="AE78" s="108" t="str">
        <f>IF(A78="","",IFERROR(MATCH(A78,'Pozisyon Envanteri'!$A$6:$A$105,0),""))</f>
        <v/>
      </c>
      <c r="AF78" s="108" t="str">
        <f t="shared" si="11"/>
        <v/>
      </c>
    </row>
    <row r="79" spans="1:32" ht="48" customHeight="1" x14ac:dyDescent="0.25">
      <c r="A79" s="44"/>
      <c r="B79" s="44"/>
      <c r="C79" s="44"/>
      <c r="D79" s="44"/>
      <c r="E79" s="44"/>
      <c r="F79" s="44"/>
      <c r="G79" s="112"/>
      <c r="H79" s="112"/>
      <c r="I79" s="117" t="str">
        <f t="shared" si="6"/>
        <v/>
      </c>
      <c r="J79" s="87" t="str">
        <f t="shared" si="7"/>
        <v/>
      </c>
      <c r="K79" s="78"/>
      <c r="L79" s="78"/>
      <c r="M79" s="88" t="str">
        <f t="shared" si="8"/>
        <v/>
      </c>
      <c r="N79" s="47" t="str">
        <f>IF(M79="","",IF(M79&gt;='Ayarlar ve Listeler'!$B$8,"Kritik",IF(M79&gt;='Ayarlar ve Listeler'!$B$7,"Yüksek",IF(M79&gt;='Ayarlar ve Listeler'!$B$6,"Orta","Düşük"))))</f>
        <v/>
      </c>
      <c r="O79" s="44"/>
      <c r="P79" s="44"/>
      <c r="Q79" s="44"/>
      <c r="R79" s="44"/>
      <c r="S79" s="44"/>
      <c r="T79" s="44"/>
      <c r="U79" s="44"/>
      <c r="V79" s="44"/>
      <c r="W79" s="109" t="str">
        <f>IF(A79="","",IFERROR(VLOOKUP(T79,'Ayarlar ve Listeler'!$W$17:$X$21,2,FALSE),1))</f>
        <v/>
      </c>
      <c r="X79" s="84"/>
      <c r="Y79" s="84"/>
      <c r="Z79" s="85" t="str">
        <f>IF(A79="","",IF(X79="",'Ayarlar ve Listeler'!$E$10,X79))</f>
        <v/>
      </c>
      <c r="AA79" s="85" t="str">
        <f>IF(A79="","",IF(Y79="",'Ayarlar ve Listeler'!$E$11,Y79))</f>
        <v/>
      </c>
      <c r="AB79" s="86" t="str">
        <f t="shared" si="9"/>
        <v/>
      </c>
      <c r="AC79" s="86" t="str">
        <f>IF(AB79="","",IFERROR(AB79/'Ayarlar ve Listeler'!$B$5,0))</f>
        <v/>
      </c>
      <c r="AD79" s="109" t="str">
        <f t="shared" si="10"/>
        <v/>
      </c>
      <c r="AE79" s="108" t="str">
        <f>IF(A79="","",IFERROR(MATCH(A79,'Pozisyon Envanteri'!$A$6:$A$105,0),""))</f>
        <v/>
      </c>
      <c r="AF79" s="108" t="str">
        <f t="shared" si="11"/>
        <v/>
      </c>
    </row>
    <row r="80" spans="1:32" ht="48" customHeight="1" x14ac:dyDescent="0.25">
      <c r="A80" s="44"/>
      <c r="B80" s="44"/>
      <c r="C80" s="44"/>
      <c r="D80" s="44"/>
      <c r="E80" s="44"/>
      <c r="F80" s="44"/>
      <c r="G80" s="112"/>
      <c r="H80" s="112"/>
      <c r="I80" s="117" t="str">
        <f t="shared" si="6"/>
        <v/>
      </c>
      <c r="J80" s="87" t="str">
        <f t="shared" si="7"/>
        <v/>
      </c>
      <c r="K80" s="78"/>
      <c r="L80" s="78"/>
      <c r="M80" s="88" t="str">
        <f t="shared" si="8"/>
        <v/>
      </c>
      <c r="N80" s="47" t="str">
        <f>IF(M80="","",IF(M80&gt;='Ayarlar ve Listeler'!$B$8,"Kritik",IF(M80&gt;='Ayarlar ve Listeler'!$B$7,"Yüksek",IF(M80&gt;='Ayarlar ve Listeler'!$B$6,"Orta","Düşük"))))</f>
        <v/>
      </c>
      <c r="O80" s="44"/>
      <c r="P80" s="44"/>
      <c r="Q80" s="44"/>
      <c r="R80" s="44"/>
      <c r="S80" s="44"/>
      <c r="T80" s="44"/>
      <c r="U80" s="44"/>
      <c r="V80" s="44"/>
      <c r="W80" s="109" t="str">
        <f>IF(A80="","",IFERROR(VLOOKUP(T80,'Ayarlar ve Listeler'!$W$17:$X$21,2,FALSE),1))</f>
        <v/>
      </c>
      <c r="X80" s="84"/>
      <c r="Y80" s="84"/>
      <c r="Z80" s="85" t="str">
        <f>IF(A80="","",IF(X80="",'Ayarlar ve Listeler'!$E$10,X80))</f>
        <v/>
      </c>
      <c r="AA80" s="85" t="str">
        <f>IF(A80="","",IF(Y80="",'Ayarlar ve Listeler'!$E$11,Y80))</f>
        <v/>
      </c>
      <c r="AB80" s="86" t="str">
        <f t="shared" si="9"/>
        <v/>
      </c>
      <c r="AC80" s="86" t="str">
        <f>IF(AB80="","",IFERROR(AB80/'Ayarlar ve Listeler'!$B$5,0))</f>
        <v/>
      </c>
      <c r="AD80" s="109" t="str">
        <f t="shared" si="10"/>
        <v/>
      </c>
      <c r="AE80" s="108" t="str">
        <f>IF(A80="","",IFERROR(MATCH(A80,'Pozisyon Envanteri'!$A$6:$A$105,0),""))</f>
        <v/>
      </c>
      <c r="AF80" s="108" t="str">
        <f t="shared" si="11"/>
        <v/>
      </c>
    </row>
    <row r="81" spans="1:32" ht="48" customHeight="1" x14ac:dyDescent="0.25">
      <c r="A81" s="44"/>
      <c r="B81" s="44"/>
      <c r="C81" s="44"/>
      <c r="D81" s="44"/>
      <c r="E81" s="44"/>
      <c r="F81" s="44"/>
      <c r="G81" s="112"/>
      <c r="H81" s="112"/>
      <c r="I81" s="117" t="str">
        <f t="shared" si="6"/>
        <v/>
      </c>
      <c r="J81" s="87" t="str">
        <f t="shared" si="7"/>
        <v/>
      </c>
      <c r="K81" s="78"/>
      <c r="L81" s="78"/>
      <c r="M81" s="88" t="str">
        <f t="shared" si="8"/>
        <v/>
      </c>
      <c r="N81" s="47" t="str">
        <f>IF(M81="","",IF(M81&gt;='Ayarlar ve Listeler'!$B$8,"Kritik",IF(M81&gt;='Ayarlar ve Listeler'!$B$7,"Yüksek",IF(M81&gt;='Ayarlar ve Listeler'!$B$6,"Orta","Düşük"))))</f>
        <v/>
      </c>
      <c r="O81" s="44"/>
      <c r="P81" s="44"/>
      <c r="Q81" s="44"/>
      <c r="R81" s="44"/>
      <c r="S81" s="44"/>
      <c r="T81" s="44"/>
      <c r="U81" s="44"/>
      <c r="V81" s="44"/>
      <c r="W81" s="109" t="str">
        <f>IF(A81="","",IFERROR(VLOOKUP(T81,'Ayarlar ve Listeler'!$W$17:$X$21,2,FALSE),1))</f>
        <v/>
      </c>
      <c r="X81" s="84"/>
      <c r="Y81" s="84"/>
      <c r="Z81" s="85" t="str">
        <f>IF(A81="","",IF(X81="",'Ayarlar ve Listeler'!$E$10,X81))</f>
        <v/>
      </c>
      <c r="AA81" s="85" t="str">
        <f>IF(A81="","",IF(Y81="",'Ayarlar ve Listeler'!$E$11,Y81))</f>
        <v/>
      </c>
      <c r="AB81" s="86" t="str">
        <f t="shared" si="9"/>
        <v/>
      </c>
      <c r="AC81" s="86" t="str">
        <f>IF(AB81="","",IFERROR(AB81/'Ayarlar ve Listeler'!$B$5,0))</f>
        <v/>
      </c>
      <c r="AD81" s="109" t="str">
        <f t="shared" si="10"/>
        <v/>
      </c>
      <c r="AE81" s="108" t="str">
        <f>IF(A81="","",IFERROR(MATCH(A81,'Pozisyon Envanteri'!$A$6:$A$105,0),""))</f>
        <v/>
      </c>
      <c r="AF81" s="108" t="str">
        <f t="shared" si="11"/>
        <v/>
      </c>
    </row>
    <row r="82" spans="1:32" ht="48" customHeight="1" x14ac:dyDescent="0.25">
      <c r="A82" s="44"/>
      <c r="B82" s="44"/>
      <c r="C82" s="44"/>
      <c r="D82" s="44"/>
      <c r="E82" s="44"/>
      <c r="F82" s="44"/>
      <c r="G82" s="112"/>
      <c r="H82" s="112"/>
      <c r="I82" s="117" t="str">
        <f t="shared" si="6"/>
        <v/>
      </c>
      <c r="J82" s="87" t="str">
        <f t="shared" si="7"/>
        <v/>
      </c>
      <c r="K82" s="78"/>
      <c r="L82" s="78"/>
      <c r="M82" s="88" t="str">
        <f t="shared" si="8"/>
        <v/>
      </c>
      <c r="N82" s="47" t="str">
        <f>IF(M82="","",IF(M82&gt;='Ayarlar ve Listeler'!$B$8,"Kritik",IF(M82&gt;='Ayarlar ve Listeler'!$B$7,"Yüksek",IF(M82&gt;='Ayarlar ve Listeler'!$B$6,"Orta","Düşük"))))</f>
        <v/>
      </c>
      <c r="O82" s="44"/>
      <c r="P82" s="44"/>
      <c r="Q82" s="44"/>
      <c r="R82" s="44"/>
      <c r="S82" s="44"/>
      <c r="T82" s="44"/>
      <c r="U82" s="44"/>
      <c r="V82" s="44"/>
      <c r="W82" s="109" t="str">
        <f>IF(A82="","",IFERROR(VLOOKUP(T82,'Ayarlar ve Listeler'!$W$17:$X$21,2,FALSE),1))</f>
        <v/>
      </c>
      <c r="X82" s="84"/>
      <c r="Y82" s="84"/>
      <c r="Z82" s="85" t="str">
        <f>IF(A82="","",IF(X82="",'Ayarlar ve Listeler'!$E$10,X82))</f>
        <v/>
      </c>
      <c r="AA82" s="85" t="str">
        <f>IF(A82="","",IF(Y82="",'Ayarlar ve Listeler'!$E$11,Y82))</f>
        <v/>
      </c>
      <c r="AB82" s="86" t="str">
        <f t="shared" si="9"/>
        <v/>
      </c>
      <c r="AC82" s="86" t="str">
        <f>IF(AB82="","",IFERROR(AB82/'Ayarlar ve Listeler'!$B$5,0))</f>
        <v/>
      </c>
      <c r="AD82" s="109" t="str">
        <f t="shared" si="10"/>
        <v/>
      </c>
      <c r="AE82" s="108" t="str">
        <f>IF(A82="","",IFERROR(MATCH(A82,'Pozisyon Envanteri'!$A$6:$A$105,0),""))</f>
        <v/>
      </c>
      <c r="AF82" s="108" t="str">
        <f t="shared" si="11"/>
        <v/>
      </c>
    </row>
    <row r="83" spans="1:32" ht="48" customHeight="1" x14ac:dyDescent="0.25">
      <c r="A83" s="44"/>
      <c r="B83" s="44"/>
      <c r="C83" s="44"/>
      <c r="D83" s="44"/>
      <c r="E83" s="44"/>
      <c r="F83" s="44"/>
      <c r="G83" s="112"/>
      <c r="H83" s="112"/>
      <c r="I83" s="117" t="str">
        <f t="shared" si="6"/>
        <v/>
      </c>
      <c r="J83" s="87" t="str">
        <f t="shared" si="7"/>
        <v/>
      </c>
      <c r="K83" s="78"/>
      <c r="L83" s="78"/>
      <c r="M83" s="88" t="str">
        <f t="shared" si="8"/>
        <v/>
      </c>
      <c r="N83" s="47" t="str">
        <f>IF(M83="","",IF(M83&gt;='Ayarlar ve Listeler'!$B$8,"Kritik",IF(M83&gt;='Ayarlar ve Listeler'!$B$7,"Yüksek",IF(M83&gt;='Ayarlar ve Listeler'!$B$6,"Orta","Düşük"))))</f>
        <v/>
      </c>
      <c r="O83" s="44"/>
      <c r="P83" s="44"/>
      <c r="Q83" s="44"/>
      <c r="R83" s="44"/>
      <c r="S83" s="44"/>
      <c r="T83" s="44"/>
      <c r="U83" s="44"/>
      <c r="V83" s="44"/>
      <c r="W83" s="109" t="str">
        <f>IF(A83="","",IFERROR(VLOOKUP(T83,'Ayarlar ve Listeler'!$W$17:$X$21,2,FALSE),1))</f>
        <v/>
      </c>
      <c r="X83" s="84"/>
      <c r="Y83" s="84"/>
      <c r="Z83" s="85" t="str">
        <f>IF(A83="","",IF(X83="",'Ayarlar ve Listeler'!$E$10,X83))</f>
        <v/>
      </c>
      <c r="AA83" s="85" t="str">
        <f>IF(A83="","",IF(Y83="",'Ayarlar ve Listeler'!$E$11,Y83))</f>
        <v/>
      </c>
      <c r="AB83" s="86" t="str">
        <f t="shared" si="9"/>
        <v/>
      </c>
      <c r="AC83" s="86" t="str">
        <f>IF(AB83="","",IFERROR(AB83/'Ayarlar ve Listeler'!$B$5,0))</f>
        <v/>
      </c>
      <c r="AD83" s="109" t="str">
        <f t="shared" si="10"/>
        <v/>
      </c>
      <c r="AE83" s="108" t="str">
        <f>IF(A83="","",IFERROR(MATCH(A83,'Pozisyon Envanteri'!$A$6:$A$105,0),""))</f>
        <v/>
      </c>
      <c r="AF83" s="108" t="str">
        <f t="shared" si="11"/>
        <v/>
      </c>
    </row>
    <row r="84" spans="1:32" ht="48" customHeight="1" x14ac:dyDescent="0.25">
      <c r="A84" s="44"/>
      <c r="B84" s="44"/>
      <c r="C84" s="44"/>
      <c r="D84" s="44"/>
      <c r="E84" s="44"/>
      <c r="F84" s="44"/>
      <c r="G84" s="112"/>
      <c r="H84" s="112"/>
      <c r="I84" s="117" t="str">
        <f t="shared" si="6"/>
        <v/>
      </c>
      <c r="J84" s="87" t="str">
        <f t="shared" si="7"/>
        <v/>
      </c>
      <c r="K84" s="78"/>
      <c r="L84" s="78"/>
      <c r="M84" s="88" t="str">
        <f t="shared" si="8"/>
        <v/>
      </c>
      <c r="N84" s="47" t="str">
        <f>IF(M84="","",IF(M84&gt;='Ayarlar ve Listeler'!$B$8,"Kritik",IF(M84&gt;='Ayarlar ve Listeler'!$B$7,"Yüksek",IF(M84&gt;='Ayarlar ve Listeler'!$B$6,"Orta","Düşük"))))</f>
        <v/>
      </c>
      <c r="O84" s="44"/>
      <c r="P84" s="44"/>
      <c r="Q84" s="44"/>
      <c r="R84" s="44"/>
      <c r="S84" s="44"/>
      <c r="T84" s="44"/>
      <c r="U84" s="44"/>
      <c r="V84" s="44"/>
      <c r="W84" s="109" t="str">
        <f>IF(A84="","",IFERROR(VLOOKUP(T84,'Ayarlar ve Listeler'!$W$17:$X$21,2,FALSE),1))</f>
        <v/>
      </c>
      <c r="X84" s="84"/>
      <c r="Y84" s="84"/>
      <c r="Z84" s="85" t="str">
        <f>IF(A84="","",IF(X84="",'Ayarlar ve Listeler'!$E$10,X84))</f>
        <v/>
      </c>
      <c r="AA84" s="85" t="str">
        <f>IF(A84="","",IF(Y84="",'Ayarlar ve Listeler'!$E$11,Y84))</f>
        <v/>
      </c>
      <c r="AB84" s="86" t="str">
        <f t="shared" si="9"/>
        <v/>
      </c>
      <c r="AC84" s="86" t="str">
        <f>IF(AB84="","",IFERROR(AB84/'Ayarlar ve Listeler'!$B$5,0))</f>
        <v/>
      </c>
      <c r="AD84" s="109" t="str">
        <f t="shared" si="10"/>
        <v/>
      </c>
      <c r="AE84" s="108" t="str">
        <f>IF(A84="","",IFERROR(MATCH(A84,'Pozisyon Envanteri'!$A$6:$A$105,0),""))</f>
        <v/>
      </c>
      <c r="AF84" s="108" t="str">
        <f t="shared" si="11"/>
        <v/>
      </c>
    </row>
    <row r="85" spans="1:32" ht="48" customHeight="1" x14ac:dyDescent="0.25">
      <c r="A85" s="44"/>
      <c r="B85" s="44"/>
      <c r="C85" s="44"/>
      <c r="D85" s="44"/>
      <c r="E85" s="44"/>
      <c r="F85" s="44"/>
      <c r="G85" s="112"/>
      <c r="H85" s="112"/>
      <c r="I85" s="117" t="str">
        <f t="shared" si="6"/>
        <v/>
      </c>
      <c r="J85" s="87" t="str">
        <f t="shared" si="7"/>
        <v/>
      </c>
      <c r="K85" s="78"/>
      <c r="L85" s="78"/>
      <c r="M85" s="88" t="str">
        <f t="shared" si="8"/>
        <v/>
      </c>
      <c r="N85" s="47" t="str">
        <f>IF(M85="","",IF(M85&gt;='Ayarlar ve Listeler'!$B$8,"Kritik",IF(M85&gt;='Ayarlar ve Listeler'!$B$7,"Yüksek",IF(M85&gt;='Ayarlar ve Listeler'!$B$6,"Orta","Düşük"))))</f>
        <v/>
      </c>
      <c r="O85" s="44"/>
      <c r="P85" s="44"/>
      <c r="Q85" s="44"/>
      <c r="R85" s="44"/>
      <c r="S85" s="44"/>
      <c r="T85" s="44"/>
      <c r="U85" s="44"/>
      <c r="V85" s="44"/>
      <c r="W85" s="109" t="str">
        <f>IF(A85="","",IFERROR(VLOOKUP(T85,'Ayarlar ve Listeler'!$W$17:$X$21,2,FALSE),1))</f>
        <v/>
      </c>
      <c r="X85" s="84"/>
      <c r="Y85" s="84"/>
      <c r="Z85" s="85" t="str">
        <f>IF(A85="","",IF(X85="",'Ayarlar ve Listeler'!$E$10,X85))</f>
        <v/>
      </c>
      <c r="AA85" s="85" t="str">
        <f>IF(A85="","",IF(Y85="",'Ayarlar ve Listeler'!$E$11,Y85))</f>
        <v/>
      </c>
      <c r="AB85" s="86" t="str">
        <f t="shared" si="9"/>
        <v/>
      </c>
      <c r="AC85" s="86" t="str">
        <f>IF(AB85="","",IFERROR(AB85/'Ayarlar ve Listeler'!$B$5,0))</f>
        <v/>
      </c>
      <c r="AD85" s="109" t="str">
        <f t="shared" si="10"/>
        <v/>
      </c>
      <c r="AE85" s="108" t="str">
        <f>IF(A85="","",IFERROR(MATCH(A85,'Pozisyon Envanteri'!$A$6:$A$105,0),""))</f>
        <v/>
      </c>
      <c r="AF85" s="108" t="str">
        <f t="shared" si="11"/>
        <v/>
      </c>
    </row>
    <row r="86" spans="1:32" ht="48" customHeight="1" x14ac:dyDescent="0.25">
      <c r="A86" s="44"/>
      <c r="B86" s="44"/>
      <c r="C86" s="44"/>
      <c r="D86" s="44"/>
      <c r="E86" s="44"/>
      <c r="F86" s="44"/>
      <c r="G86" s="112"/>
      <c r="H86" s="112"/>
      <c r="I86" s="117" t="str">
        <f t="shared" si="6"/>
        <v/>
      </c>
      <c r="J86" s="87" t="str">
        <f t="shared" si="7"/>
        <v/>
      </c>
      <c r="K86" s="78"/>
      <c r="L86" s="78"/>
      <c r="M86" s="88" t="str">
        <f t="shared" si="8"/>
        <v/>
      </c>
      <c r="N86" s="47" t="str">
        <f>IF(M86="","",IF(M86&gt;='Ayarlar ve Listeler'!$B$8,"Kritik",IF(M86&gt;='Ayarlar ve Listeler'!$B$7,"Yüksek",IF(M86&gt;='Ayarlar ve Listeler'!$B$6,"Orta","Düşük"))))</f>
        <v/>
      </c>
      <c r="O86" s="44"/>
      <c r="P86" s="44"/>
      <c r="Q86" s="44"/>
      <c r="R86" s="44"/>
      <c r="S86" s="44"/>
      <c r="T86" s="44"/>
      <c r="U86" s="44"/>
      <c r="V86" s="44"/>
      <c r="W86" s="109" t="str">
        <f>IF(A86="","",IFERROR(VLOOKUP(T86,'Ayarlar ve Listeler'!$W$17:$X$21,2,FALSE),1))</f>
        <v/>
      </c>
      <c r="X86" s="84"/>
      <c r="Y86" s="84"/>
      <c r="Z86" s="85" t="str">
        <f>IF(A86="","",IF(X86="",'Ayarlar ve Listeler'!$E$10,X86))</f>
        <v/>
      </c>
      <c r="AA86" s="85" t="str">
        <f>IF(A86="","",IF(Y86="",'Ayarlar ve Listeler'!$E$11,Y86))</f>
        <v/>
      </c>
      <c r="AB86" s="86" t="str">
        <f t="shared" si="9"/>
        <v/>
      </c>
      <c r="AC86" s="86" t="str">
        <f>IF(AB86="","",IFERROR(AB86/'Ayarlar ve Listeler'!$B$5,0))</f>
        <v/>
      </c>
      <c r="AD86" s="109" t="str">
        <f t="shared" si="10"/>
        <v/>
      </c>
      <c r="AE86" s="108" t="str">
        <f>IF(A86="","",IFERROR(MATCH(A86,'Pozisyon Envanteri'!$A$6:$A$105,0),""))</f>
        <v/>
      </c>
      <c r="AF86" s="108" t="str">
        <f t="shared" si="11"/>
        <v/>
      </c>
    </row>
    <row r="87" spans="1:32" ht="48" customHeight="1" x14ac:dyDescent="0.25">
      <c r="A87" s="44"/>
      <c r="B87" s="44"/>
      <c r="C87" s="44"/>
      <c r="D87" s="44"/>
      <c r="E87" s="44"/>
      <c r="F87" s="44"/>
      <c r="G87" s="112"/>
      <c r="H87" s="112"/>
      <c r="I87" s="117" t="str">
        <f t="shared" si="6"/>
        <v/>
      </c>
      <c r="J87" s="87" t="str">
        <f t="shared" si="7"/>
        <v/>
      </c>
      <c r="K87" s="78"/>
      <c r="L87" s="78"/>
      <c r="M87" s="88" t="str">
        <f t="shared" si="8"/>
        <v/>
      </c>
      <c r="N87" s="47" t="str">
        <f>IF(M87="","",IF(M87&gt;='Ayarlar ve Listeler'!$B$8,"Kritik",IF(M87&gt;='Ayarlar ve Listeler'!$B$7,"Yüksek",IF(M87&gt;='Ayarlar ve Listeler'!$B$6,"Orta","Düşük"))))</f>
        <v/>
      </c>
      <c r="O87" s="44"/>
      <c r="P87" s="44"/>
      <c r="Q87" s="44"/>
      <c r="R87" s="44"/>
      <c r="S87" s="44"/>
      <c r="T87" s="44"/>
      <c r="U87" s="44"/>
      <c r="V87" s="44"/>
      <c r="W87" s="109" t="str">
        <f>IF(A87="","",IFERROR(VLOOKUP(T87,'Ayarlar ve Listeler'!$W$17:$X$21,2,FALSE),1))</f>
        <v/>
      </c>
      <c r="X87" s="84"/>
      <c r="Y87" s="84"/>
      <c r="Z87" s="85" t="str">
        <f>IF(A87="","",IF(X87="",'Ayarlar ve Listeler'!$E$10,X87))</f>
        <v/>
      </c>
      <c r="AA87" s="85" t="str">
        <f>IF(A87="","",IF(Y87="",'Ayarlar ve Listeler'!$E$11,Y87))</f>
        <v/>
      </c>
      <c r="AB87" s="86" t="str">
        <f t="shared" si="9"/>
        <v/>
      </c>
      <c r="AC87" s="86" t="str">
        <f>IF(AB87="","",IFERROR(AB87/'Ayarlar ve Listeler'!$B$5,0))</f>
        <v/>
      </c>
      <c r="AD87" s="109" t="str">
        <f t="shared" si="10"/>
        <v/>
      </c>
      <c r="AE87" s="108" t="str">
        <f>IF(A87="","",IFERROR(MATCH(A87,'Pozisyon Envanteri'!$A$6:$A$105,0),""))</f>
        <v/>
      </c>
      <c r="AF87" s="108" t="str">
        <f t="shared" si="11"/>
        <v/>
      </c>
    </row>
    <row r="88" spans="1:32" ht="48" customHeight="1" x14ac:dyDescent="0.25">
      <c r="A88" s="44"/>
      <c r="B88" s="44"/>
      <c r="C88" s="44"/>
      <c r="D88" s="44"/>
      <c r="E88" s="44"/>
      <c r="F88" s="44"/>
      <c r="G88" s="112"/>
      <c r="H88" s="112"/>
      <c r="I88" s="117" t="str">
        <f t="shared" si="6"/>
        <v/>
      </c>
      <c r="J88" s="87" t="str">
        <f t="shared" si="7"/>
        <v/>
      </c>
      <c r="K88" s="78"/>
      <c r="L88" s="78"/>
      <c r="M88" s="88" t="str">
        <f t="shared" si="8"/>
        <v/>
      </c>
      <c r="N88" s="47" t="str">
        <f>IF(M88="","",IF(M88&gt;='Ayarlar ve Listeler'!$B$8,"Kritik",IF(M88&gt;='Ayarlar ve Listeler'!$B$7,"Yüksek",IF(M88&gt;='Ayarlar ve Listeler'!$B$6,"Orta","Düşük"))))</f>
        <v/>
      </c>
      <c r="O88" s="44"/>
      <c r="P88" s="44"/>
      <c r="Q88" s="44"/>
      <c r="R88" s="44"/>
      <c r="S88" s="44"/>
      <c r="T88" s="44"/>
      <c r="U88" s="44"/>
      <c r="V88" s="44"/>
      <c r="W88" s="109" t="str">
        <f>IF(A88="","",IFERROR(VLOOKUP(T88,'Ayarlar ve Listeler'!$W$17:$X$21,2,FALSE),1))</f>
        <v/>
      </c>
      <c r="X88" s="84"/>
      <c r="Y88" s="84"/>
      <c r="Z88" s="85" t="str">
        <f>IF(A88="","",IF(X88="",'Ayarlar ve Listeler'!$E$10,X88))</f>
        <v/>
      </c>
      <c r="AA88" s="85" t="str">
        <f>IF(A88="","",IF(Y88="",'Ayarlar ve Listeler'!$E$11,Y88))</f>
        <v/>
      </c>
      <c r="AB88" s="86" t="str">
        <f t="shared" si="9"/>
        <v/>
      </c>
      <c r="AC88" s="86" t="str">
        <f>IF(AB88="","",IFERROR(AB88/'Ayarlar ve Listeler'!$B$5,0))</f>
        <v/>
      </c>
      <c r="AD88" s="109" t="str">
        <f t="shared" si="10"/>
        <v/>
      </c>
      <c r="AE88" s="108" t="str">
        <f>IF(A88="","",IFERROR(MATCH(A88,'Pozisyon Envanteri'!$A$6:$A$105,0),""))</f>
        <v/>
      </c>
      <c r="AF88" s="108" t="str">
        <f t="shared" si="11"/>
        <v/>
      </c>
    </row>
    <row r="89" spans="1:32" ht="48" customHeight="1" x14ac:dyDescent="0.25">
      <c r="A89" s="44"/>
      <c r="B89" s="44"/>
      <c r="C89" s="44"/>
      <c r="D89" s="44"/>
      <c r="E89" s="44"/>
      <c r="F89" s="44"/>
      <c r="G89" s="112"/>
      <c r="H89" s="112"/>
      <c r="I89" s="117" t="str">
        <f t="shared" si="6"/>
        <v/>
      </c>
      <c r="J89" s="87" t="str">
        <f t="shared" si="7"/>
        <v/>
      </c>
      <c r="K89" s="78"/>
      <c r="L89" s="78"/>
      <c r="M89" s="88" t="str">
        <f t="shared" si="8"/>
        <v/>
      </c>
      <c r="N89" s="47" t="str">
        <f>IF(M89="","",IF(M89&gt;='Ayarlar ve Listeler'!$B$8,"Kritik",IF(M89&gt;='Ayarlar ve Listeler'!$B$7,"Yüksek",IF(M89&gt;='Ayarlar ve Listeler'!$B$6,"Orta","Düşük"))))</f>
        <v/>
      </c>
      <c r="O89" s="44"/>
      <c r="P89" s="44"/>
      <c r="Q89" s="44"/>
      <c r="R89" s="44"/>
      <c r="S89" s="44"/>
      <c r="T89" s="44"/>
      <c r="U89" s="44"/>
      <c r="V89" s="44"/>
      <c r="W89" s="109" t="str">
        <f>IF(A89="","",IFERROR(VLOOKUP(T89,'Ayarlar ve Listeler'!$W$17:$X$21,2,FALSE),1))</f>
        <v/>
      </c>
      <c r="X89" s="84"/>
      <c r="Y89" s="84"/>
      <c r="Z89" s="85" t="str">
        <f>IF(A89="","",IF(X89="",'Ayarlar ve Listeler'!$E$10,X89))</f>
        <v/>
      </c>
      <c r="AA89" s="85" t="str">
        <f>IF(A89="","",IF(Y89="",'Ayarlar ve Listeler'!$E$11,Y89))</f>
        <v/>
      </c>
      <c r="AB89" s="86" t="str">
        <f t="shared" si="9"/>
        <v/>
      </c>
      <c r="AC89" s="86" t="str">
        <f>IF(AB89="","",IFERROR(AB89/'Ayarlar ve Listeler'!$B$5,0))</f>
        <v/>
      </c>
      <c r="AD89" s="109" t="str">
        <f t="shared" si="10"/>
        <v/>
      </c>
      <c r="AE89" s="108" t="str">
        <f>IF(A89="","",IFERROR(MATCH(A89,'Pozisyon Envanteri'!$A$6:$A$105,0),""))</f>
        <v/>
      </c>
      <c r="AF89" s="108" t="str">
        <f t="shared" si="11"/>
        <v/>
      </c>
    </row>
    <row r="90" spans="1:32" ht="48" customHeight="1" x14ac:dyDescent="0.25">
      <c r="A90" s="44"/>
      <c r="B90" s="44"/>
      <c r="C90" s="44"/>
      <c r="D90" s="44"/>
      <c r="E90" s="44"/>
      <c r="F90" s="44"/>
      <c r="G90" s="112"/>
      <c r="H90" s="112"/>
      <c r="I90" s="117" t="str">
        <f t="shared" si="6"/>
        <v/>
      </c>
      <c r="J90" s="87" t="str">
        <f t="shared" si="7"/>
        <v/>
      </c>
      <c r="K90" s="78"/>
      <c r="L90" s="78"/>
      <c r="M90" s="88" t="str">
        <f t="shared" si="8"/>
        <v/>
      </c>
      <c r="N90" s="47" t="str">
        <f>IF(M90="","",IF(M90&gt;='Ayarlar ve Listeler'!$B$8,"Kritik",IF(M90&gt;='Ayarlar ve Listeler'!$B$7,"Yüksek",IF(M90&gt;='Ayarlar ve Listeler'!$B$6,"Orta","Düşük"))))</f>
        <v/>
      </c>
      <c r="O90" s="44"/>
      <c r="P90" s="44"/>
      <c r="Q90" s="44"/>
      <c r="R90" s="44"/>
      <c r="S90" s="44"/>
      <c r="T90" s="44"/>
      <c r="U90" s="44"/>
      <c r="V90" s="44"/>
      <c r="W90" s="109" t="str">
        <f>IF(A90="","",IFERROR(VLOOKUP(T90,'Ayarlar ve Listeler'!$W$17:$X$21,2,FALSE),1))</f>
        <v/>
      </c>
      <c r="X90" s="84"/>
      <c r="Y90" s="84"/>
      <c r="Z90" s="85" t="str">
        <f>IF(A90="","",IF(X90="",'Ayarlar ve Listeler'!$E$10,X90))</f>
        <v/>
      </c>
      <c r="AA90" s="85" t="str">
        <f>IF(A90="","",IF(Y90="",'Ayarlar ve Listeler'!$E$11,Y90))</f>
        <v/>
      </c>
      <c r="AB90" s="86" t="str">
        <f t="shared" si="9"/>
        <v/>
      </c>
      <c r="AC90" s="86" t="str">
        <f>IF(AB90="","",IFERROR(AB90/'Ayarlar ve Listeler'!$B$5,0))</f>
        <v/>
      </c>
      <c r="AD90" s="109" t="str">
        <f t="shared" si="10"/>
        <v/>
      </c>
      <c r="AE90" s="108" t="str">
        <f>IF(A90="","",IFERROR(MATCH(A90,'Pozisyon Envanteri'!$A$6:$A$105,0),""))</f>
        <v/>
      </c>
      <c r="AF90" s="108" t="str">
        <f t="shared" si="11"/>
        <v/>
      </c>
    </row>
    <row r="91" spans="1:32" ht="48" customHeight="1" x14ac:dyDescent="0.25">
      <c r="A91" s="44"/>
      <c r="B91" s="44"/>
      <c r="C91" s="44"/>
      <c r="D91" s="44"/>
      <c r="E91" s="44"/>
      <c r="F91" s="44"/>
      <c r="G91" s="112"/>
      <c r="H91" s="112"/>
      <c r="I91" s="117" t="str">
        <f t="shared" si="6"/>
        <v/>
      </c>
      <c r="J91" s="87" t="str">
        <f t="shared" si="7"/>
        <v/>
      </c>
      <c r="K91" s="78"/>
      <c r="L91" s="78"/>
      <c r="M91" s="88" t="str">
        <f t="shared" si="8"/>
        <v/>
      </c>
      <c r="N91" s="47" t="str">
        <f>IF(M91="","",IF(M91&gt;='Ayarlar ve Listeler'!$B$8,"Kritik",IF(M91&gt;='Ayarlar ve Listeler'!$B$7,"Yüksek",IF(M91&gt;='Ayarlar ve Listeler'!$B$6,"Orta","Düşük"))))</f>
        <v/>
      </c>
      <c r="O91" s="44"/>
      <c r="P91" s="44"/>
      <c r="Q91" s="44"/>
      <c r="R91" s="44"/>
      <c r="S91" s="44"/>
      <c r="T91" s="44"/>
      <c r="U91" s="44"/>
      <c r="V91" s="44"/>
      <c r="W91" s="109" t="str">
        <f>IF(A91="","",IFERROR(VLOOKUP(T91,'Ayarlar ve Listeler'!$W$17:$X$21,2,FALSE),1))</f>
        <v/>
      </c>
      <c r="X91" s="84"/>
      <c r="Y91" s="84"/>
      <c r="Z91" s="85" t="str">
        <f>IF(A91="","",IF(X91="",'Ayarlar ve Listeler'!$E$10,X91))</f>
        <v/>
      </c>
      <c r="AA91" s="85" t="str">
        <f>IF(A91="","",IF(Y91="",'Ayarlar ve Listeler'!$E$11,Y91))</f>
        <v/>
      </c>
      <c r="AB91" s="86" t="str">
        <f t="shared" si="9"/>
        <v/>
      </c>
      <c r="AC91" s="86" t="str">
        <f>IF(AB91="","",IFERROR(AB91/'Ayarlar ve Listeler'!$B$5,0))</f>
        <v/>
      </c>
      <c r="AD91" s="109" t="str">
        <f t="shared" si="10"/>
        <v/>
      </c>
      <c r="AE91" s="108" t="str">
        <f>IF(A91="","",IFERROR(MATCH(A91,'Pozisyon Envanteri'!$A$6:$A$105,0),""))</f>
        <v/>
      </c>
      <c r="AF91" s="108" t="str">
        <f t="shared" si="11"/>
        <v/>
      </c>
    </row>
    <row r="92" spans="1:32" ht="48" customHeight="1" x14ac:dyDescent="0.25">
      <c r="A92" s="44"/>
      <c r="B92" s="44"/>
      <c r="C92" s="44"/>
      <c r="D92" s="44"/>
      <c r="E92" s="44"/>
      <c r="F92" s="44"/>
      <c r="G92" s="112"/>
      <c r="H92" s="112"/>
      <c r="I92" s="117" t="str">
        <f t="shared" si="6"/>
        <v/>
      </c>
      <c r="J92" s="87" t="str">
        <f t="shared" si="7"/>
        <v/>
      </c>
      <c r="K92" s="78"/>
      <c r="L92" s="78"/>
      <c r="M92" s="88" t="str">
        <f t="shared" si="8"/>
        <v/>
      </c>
      <c r="N92" s="47" t="str">
        <f>IF(M92="","",IF(M92&gt;='Ayarlar ve Listeler'!$B$8,"Kritik",IF(M92&gt;='Ayarlar ve Listeler'!$B$7,"Yüksek",IF(M92&gt;='Ayarlar ve Listeler'!$B$6,"Orta","Düşük"))))</f>
        <v/>
      </c>
      <c r="O92" s="44"/>
      <c r="P92" s="44"/>
      <c r="Q92" s="44"/>
      <c r="R92" s="44"/>
      <c r="S92" s="44"/>
      <c r="T92" s="44"/>
      <c r="U92" s="44"/>
      <c r="V92" s="44"/>
      <c r="W92" s="109" t="str">
        <f>IF(A92="","",IFERROR(VLOOKUP(T92,'Ayarlar ve Listeler'!$W$17:$X$21,2,FALSE),1))</f>
        <v/>
      </c>
      <c r="X92" s="84"/>
      <c r="Y92" s="84"/>
      <c r="Z92" s="85" t="str">
        <f>IF(A92="","",IF(X92="",'Ayarlar ve Listeler'!$E$10,X92))</f>
        <v/>
      </c>
      <c r="AA92" s="85" t="str">
        <f>IF(A92="","",IF(Y92="",'Ayarlar ve Listeler'!$E$11,Y92))</f>
        <v/>
      </c>
      <c r="AB92" s="86" t="str">
        <f t="shared" si="9"/>
        <v/>
      </c>
      <c r="AC92" s="86" t="str">
        <f>IF(AB92="","",IFERROR(AB92/'Ayarlar ve Listeler'!$B$5,0))</f>
        <v/>
      </c>
      <c r="AD92" s="109" t="str">
        <f t="shared" si="10"/>
        <v/>
      </c>
      <c r="AE92" s="108" t="str">
        <f>IF(A92="","",IFERROR(MATCH(A92,'Pozisyon Envanteri'!$A$6:$A$105,0),""))</f>
        <v/>
      </c>
      <c r="AF92" s="108" t="str">
        <f t="shared" si="11"/>
        <v/>
      </c>
    </row>
    <row r="93" spans="1:32" ht="48" customHeight="1" x14ac:dyDescent="0.25">
      <c r="A93" s="44"/>
      <c r="B93" s="44"/>
      <c r="C93" s="44"/>
      <c r="D93" s="44"/>
      <c r="E93" s="44"/>
      <c r="F93" s="44"/>
      <c r="G93" s="112"/>
      <c r="H93" s="112"/>
      <c r="I93" s="117" t="str">
        <f t="shared" si="6"/>
        <v/>
      </c>
      <c r="J93" s="87" t="str">
        <f t="shared" si="7"/>
        <v/>
      </c>
      <c r="K93" s="78"/>
      <c r="L93" s="78"/>
      <c r="M93" s="88" t="str">
        <f t="shared" si="8"/>
        <v/>
      </c>
      <c r="N93" s="47" t="str">
        <f>IF(M93="","",IF(M93&gt;='Ayarlar ve Listeler'!$B$8,"Kritik",IF(M93&gt;='Ayarlar ve Listeler'!$B$7,"Yüksek",IF(M93&gt;='Ayarlar ve Listeler'!$B$6,"Orta","Düşük"))))</f>
        <v/>
      </c>
      <c r="O93" s="44"/>
      <c r="P93" s="44"/>
      <c r="Q93" s="44"/>
      <c r="R93" s="44"/>
      <c r="S93" s="44"/>
      <c r="T93" s="44"/>
      <c r="U93" s="44"/>
      <c r="V93" s="44"/>
      <c r="W93" s="109" t="str">
        <f>IF(A93="","",IFERROR(VLOOKUP(T93,'Ayarlar ve Listeler'!$W$17:$X$21,2,FALSE),1))</f>
        <v/>
      </c>
      <c r="X93" s="84"/>
      <c r="Y93" s="84"/>
      <c r="Z93" s="85" t="str">
        <f>IF(A93="","",IF(X93="",'Ayarlar ve Listeler'!$E$10,X93))</f>
        <v/>
      </c>
      <c r="AA93" s="85" t="str">
        <f>IF(A93="","",IF(Y93="",'Ayarlar ve Listeler'!$E$11,Y93))</f>
        <v/>
      </c>
      <c r="AB93" s="86" t="str">
        <f t="shared" si="9"/>
        <v/>
      </c>
      <c r="AC93" s="86" t="str">
        <f>IF(AB93="","",IFERROR(AB93/'Ayarlar ve Listeler'!$B$5,0))</f>
        <v/>
      </c>
      <c r="AD93" s="109" t="str">
        <f t="shared" si="10"/>
        <v/>
      </c>
      <c r="AE93" s="108" t="str">
        <f>IF(A93="","",IFERROR(MATCH(A93,'Pozisyon Envanteri'!$A$6:$A$105,0),""))</f>
        <v/>
      </c>
      <c r="AF93" s="108" t="str">
        <f t="shared" si="11"/>
        <v/>
      </c>
    </row>
    <row r="94" spans="1:32" ht="48" customHeight="1" x14ac:dyDescent="0.25">
      <c r="A94" s="44"/>
      <c r="B94" s="44"/>
      <c r="C94" s="44"/>
      <c r="D94" s="44"/>
      <c r="E94" s="44"/>
      <c r="F94" s="44"/>
      <c r="G94" s="112"/>
      <c r="H94" s="112"/>
      <c r="I94" s="117" t="str">
        <f t="shared" si="6"/>
        <v/>
      </c>
      <c r="J94" s="87" t="str">
        <f t="shared" si="7"/>
        <v/>
      </c>
      <c r="K94" s="78"/>
      <c r="L94" s="78"/>
      <c r="M94" s="88" t="str">
        <f t="shared" si="8"/>
        <v/>
      </c>
      <c r="N94" s="47" t="str">
        <f>IF(M94="","",IF(M94&gt;='Ayarlar ve Listeler'!$B$8,"Kritik",IF(M94&gt;='Ayarlar ve Listeler'!$B$7,"Yüksek",IF(M94&gt;='Ayarlar ve Listeler'!$B$6,"Orta","Düşük"))))</f>
        <v/>
      </c>
      <c r="O94" s="44"/>
      <c r="P94" s="44"/>
      <c r="Q94" s="44"/>
      <c r="R94" s="44"/>
      <c r="S94" s="44"/>
      <c r="T94" s="44"/>
      <c r="U94" s="44"/>
      <c r="V94" s="44"/>
      <c r="W94" s="109" t="str">
        <f>IF(A94="","",IFERROR(VLOOKUP(T94,'Ayarlar ve Listeler'!$W$17:$X$21,2,FALSE),1))</f>
        <v/>
      </c>
      <c r="X94" s="84"/>
      <c r="Y94" s="84"/>
      <c r="Z94" s="85" t="str">
        <f>IF(A94="","",IF(X94="",'Ayarlar ve Listeler'!$E$10,X94))</f>
        <v/>
      </c>
      <c r="AA94" s="85" t="str">
        <f>IF(A94="","",IF(Y94="",'Ayarlar ve Listeler'!$E$11,Y94))</f>
        <v/>
      </c>
      <c r="AB94" s="86" t="str">
        <f t="shared" si="9"/>
        <v/>
      </c>
      <c r="AC94" s="86" t="str">
        <f>IF(AB94="","",IFERROR(AB94/'Ayarlar ve Listeler'!$B$5,0))</f>
        <v/>
      </c>
      <c r="AD94" s="109" t="str">
        <f t="shared" si="10"/>
        <v/>
      </c>
      <c r="AE94" s="108" t="str">
        <f>IF(A94="","",IFERROR(MATCH(A94,'Pozisyon Envanteri'!$A$6:$A$105,0),""))</f>
        <v/>
      </c>
      <c r="AF94" s="108" t="str">
        <f t="shared" si="11"/>
        <v/>
      </c>
    </row>
    <row r="95" spans="1:32" ht="48" customHeight="1" x14ac:dyDescent="0.25">
      <c r="A95" s="44"/>
      <c r="B95" s="44"/>
      <c r="C95" s="44"/>
      <c r="D95" s="44"/>
      <c r="E95" s="44"/>
      <c r="F95" s="44"/>
      <c r="G95" s="112"/>
      <c r="H95" s="112"/>
      <c r="I95" s="117" t="str">
        <f t="shared" si="6"/>
        <v/>
      </c>
      <c r="J95" s="87" t="str">
        <f t="shared" si="7"/>
        <v/>
      </c>
      <c r="K95" s="78"/>
      <c r="L95" s="78"/>
      <c r="M95" s="88" t="str">
        <f t="shared" si="8"/>
        <v/>
      </c>
      <c r="N95" s="47" t="str">
        <f>IF(M95="","",IF(M95&gt;='Ayarlar ve Listeler'!$B$8,"Kritik",IF(M95&gt;='Ayarlar ve Listeler'!$B$7,"Yüksek",IF(M95&gt;='Ayarlar ve Listeler'!$B$6,"Orta","Düşük"))))</f>
        <v/>
      </c>
      <c r="O95" s="44"/>
      <c r="P95" s="44"/>
      <c r="Q95" s="44"/>
      <c r="R95" s="44"/>
      <c r="S95" s="44"/>
      <c r="T95" s="44"/>
      <c r="U95" s="44"/>
      <c r="V95" s="44"/>
      <c r="W95" s="109" t="str">
        <f>IF(A95="","",IFERROR(VLOOKUP(T95,'Ayarlar ve Listeler'!$W$17:$X$21,2,FALSE),1))</f>
        <v/>
      </c>
      <c r="X95" s="84"/>
      <c r="Y95" s="84"/>
      <c r="Z95" s="85" t="str">
        <f>IF(A95="","",IF(X95="",'Ayarlar ve Listeler'!$E$10,X95))</f>
        <v/>
      </c>
      <c r="AA95" s="85" t="str">
        <f>IF(A95="","",IF(Y95="",'Ayarlar ve Listeler'!$E$11,Y95))</f>
        <v/>
      </c>
      <c r="AB95" s="86" t="str">
        <f t="shared" si="9"/>
        <v/>
      </c>
      <c r="AC95" s="86" t="str">
        <f>IF(AB95="","",IFERROR(AB95/'Ayarlar ve Listeler'!$B$5,0))</f>
        <v/>
      </c>
      <c r="AD95" s="109" t="str">
        <f t="shared" si="10"/>
        <v/>
      </c>
      <c r="AE95" s="108" t="str">
        <f>IF(A95="","",IFERROR(MATCH(A95,'Pozisyon Envanteri'!$A$6:$A$105,0),""))</f>
        <v/>
      </c>
      <c r="AF95" s="108" t="str">
        <f t="shared" si="11"/>
        <v/>
      </c>
    </row>
    <row r="96" spans="1:32" ht="48" customHeight="1" x14ac:dyDescent="0.25">
      <c r="A96" s="44"/>
      <c r="B96" s="44"/>
      <c r="C96" s="44"/>
      <c r="D96" s="44"/>
      <c r="E96" s="44"/>
      <c r="F96" s="44"/>
      <c r="G96" s="112"/>
      <c r="H96" s="112"/>
      <c r="I96" s="117" t="str">
        <f t="shared" si="6"/>
        <v/>
      </c>
      <c r="J96" s="87" t="str">
        <f t="shared" si="7"/>
        <v/>
      </c>
      <c r="K96" s="78"/>
      <c r="L96" s="78"/>
      <c r="M96" s="88" t="str">
        <f t="shared" si="8"/>
        <v/>
      </c>
      <c r="N96" s="47" t="str">
        <f>IF(M96="","",IF(M96&gt;='Ayarlar ve Listeler'!$B$8,"Kritik",IF(M96&gt;='Ayarlar ve Listeler'!$B$7,"Yüksek",IF(M96&gt;='Ayarlar ve Listeler'!$B$6,"Orta","Düşük"))))</f>
        <v/>
      </c>
      <c r="O96" s="44"/>
      <c r="P96" s="44"/>
      <c r="Q96" s="44"/>
      <c r="R96" s="44"/>
      <c r="S96" s="44"/>
      <c r="T96" s="44"/>
      <c r="U96" s="44"/>
      <c r="V96" s="44"/>
      <c r="W96" s="109" t="str">
        <f>IF(A96="","",IFERROR(VLOOKUP(T96,'Ayarlar ve Listeler'!$W$17:$X$21,2,FALSE),1))</f>
        <v/>
      </c>
      <c r="X96" s="84"/>
      <c r="Y96" s="84"/>
      <c r="Z96" s="85" t="str">
        <f>IF(A96="","",IF(X96="",'Ayarlar ve Listeler'!$E$10,X96))</f>
        <v/>
      </c>
      <c r="AA96" s="85" t="str">
        <f>IF(A96="","",IF(Y96="",'Ayarlar ve Listeler'!$E$11,Y96))</f>
        <v/>
      </c>
      <c r="AB96" s="86" t="str">
        <f t="shared" si="9"/>
        <v/>
      </c>
      <c r="AC96" s="86" t="str">
        <f>IF(AB96="","",IFERROR(AB96/'Ayarlar ve Listeler'!$B$5,0))</f>
        <v/>
      </c>
      <c r="AD96" s="109" t="str">
        <f t="shared" si="10"/>
        <v/>
      </c>
      <c r="AE96" s="108" t="str">
        <f>IF(A96="","",IFERROR(MATCH(A96,'Pozisyon Envanteri'!$A$6:$A$105,0),""))</f>
        <v/>
      </c>
      <c r="AF96" s="108" t="str">
        <f t="shared" si="11"/>
        <v/>
      </c>
    </row>
    <row r="97" spans="1:32" ht="48" customHeight="1" x14ac:dyDescent="0.25">
      <c r="A97" s="44"/>
      <c r="B97" s="44"/>
      <c r="C97" s="44"/>
      <c r="D97" s="44"/>
      <c r="E97" s="44"/>
      <c r="F97" s="44"/>
      <c r="G97" s="112"/>
      <c r="H97" s="112"/>
      <c r="I97" s="117" t="str">
        <f t="shared" si="6"/>
        <v/>
      </c>
      <c r="J97" s="87" t="str">
        <f t="shared" si="7"/>
        <v/>
      </c>
      <c r="K97" s="78"/>
      <c r="L97" s="78"/>
      <c r="M97" s="88" t="str">
        <f t="shared" si="8"/>
        <v/>
      </c>
      <c r="N97" s="47" t="str">
        <f>IF(M97="","",IF(M97&gt;='Ayarlar ve Listeler'!$B$8,"Kritik",IF(M97&gt;='Ayarlar ve Listeler'!$B$7,"Yüksek",IF(M97&gt;='Ayarlar ve Listeler'!$B$6,"Orta","Düşük"))))</f>
        <v/>
      </c>
      <c r="O97" s="44"/>
      <c r="P97" s="44"/>
      <c r="Q97" s="44"/>
      <c r="R97" s="44"/>
      <c r="S97" s="44"/>
      <c r="T97" s="44"/>
      <c r="U97" s="44"/>
      <c r="V97" s="44"/>
      <c r="W97" s="109" t="str">
        <f>IF(A97="","",IFERROR(VLOOKUP(T97,'Ayarlar ve Listeler'!$W$17:$X$21,2,FALSE),1))</f>
        <v/>
      </c>
      <c r="X97" s="84"/>
      <c r="Y97" s="84"/>
      <c r="Z97" s="85" t="str">
        <f>IF(A97="","",IF(X97="",'Ayarlar ve Listeler'!$E$10,X97))</f>
        <v/>
      </c>
      <c r="AA97" s="85" t="str">
        <f>IF(A97="","",IF(Y97="",'Ayarlar ve Listeler'!$E$11,Y97))</f>
        <v/>
      </c>
      <c r="AB97" s="86" t="str">
        <f t="shared" si="9"/>
        <v/>
      </c>
      <c r="AC97" s="86" t="str">
        <f>IF(AB97="","",IFERROR(AB97/'Ayarlar ve Listeler'!$B$5,0))</f>
        <v/>
      </c>
      <c r="AD97" s="109" t="str">
        <f t="shared" si="10"/>
        <v/>
      </c>
      <c r="AE97" s="108" t="str">
        <f>IF(A97="","",IFERROR(MATCH(A97,'Pozisyon Envanteri'!$A$6:$A$105,0),""))</f>
        <v/>
      </c>
      <c r="AF97" s="108" t="str">
        <f t="shared" si="11"/>
        <v/>
      </c>
    </row>
    <row r="98" spans="1:32" ht="48" customHeight="1" x14ac:dyDescent="0.25">
      <c r="A98" s="44"/>
      <c r="B98" s="44"/>
      <c r="C98" s="44"/>
      <c r="D98" s="44"/>
      <c r="E98" s="44"/>
      <c r="F98" s="44"/>
      <c r="G98" s="112"/>
      <c r="H98" s="112"/>
      <c r="I98" s="117" t="str">
        <f t="shared" si="6"/>
        <v/>
      </c>
      <c r="J98" s="87" t="str">
        <f t="shared" si="7"/>
        <v/>
      </c>
      <c r="K98" s="78"/>
      <c r="L98" s="78"/>
      <c r="M98" s="88" t="str">
        <f t="shared" si="8"/>
        <v/>
      </c>
      <c r="N98" s="47" t="str">
        <f>IF(M98="","",IF(M98&gt;='Ayarlar ve Listeler'!$B$8,"Kritik",IF(M98&gt;='Ayarlar ve Listeler'!$B$7,"Yüksek",IF(M98&gt;='Ayarlar ve Listeler'!$B$6,"Orta","Düşük"))))</f>
        <v/>
      </c>
      <c r="O98" s="44"/>
      <c r="P98" s="44"/>
      <c r="Q98" s="44"/>
      <c r="R98" s="44"/>
      <c r="S98" s="44"/>
      <c r="T98" s="44"/>
      <c r="U98" s="44"/>
      <c r="V98" s="44"/>
      <c r="W98" s="109" t="str">
        <f>IF(A98="","",IFERROR(VLOOKUP(T98,'Ayarlar ve Listeler'!$W$17:$X$21,2,FALSE),1))</f>
        <v/>
      </c>
      <c r="X98" s="84"/>
      <c r="Y98" s="84"/>
      <c r="Z98" s="85" t="str">
        <f>IF(A98="","",IF(X98="",'Ayarlar ve Listeler'!$E$10,X98))</f>
        <v/>
      </c>
      <c r="AA98" s="85" t="str">
        <f>IF(A98="","",IF(Y98="",'Ayarlar ve Listeler'!$E$11,Y98))</f>
        <v/>
      </c>
      <c r="AB98" s="86" t="str">
        <f t="shared" si="9"/>
        <v/>
      </c>
      <c r="AC98" s="86" t="str">
        <f>IF(AB98="","",IFERROR(AB98/'Ayarlar ve Listeler'!$B$5,0))</f>
        <v/>
      </c>
      <c r="AD98" s="109" t="str">
        <f t="shared" si="10"/>
        <v/>
      </c>
      <c r="AE98" s="108" t="str">
        <f>IF(A98="","",IFERROR(MATCH(A98,'Pozisyon Envanteri'!$A$6:$A$105,0),""))</f>
        <v/>
      </c>
      <c r="AF98" s="108" t="str">
        <f t="shared" si="11"/>
        <v/>
      </c>
    </row>
    <row r="99" spans="1:32" ht="48" customHeight="1" x14ac:dyDescent="0.25">
      <c r="A99" s="44"/>
      <c r="B99" s="44"/>
      <c r="C99" s="44"/>
      <c r="D99" s="44"/>
      <c r="E99" s="44"/>
      <c r="F99" s="44"/>
      <c r="G99" s="112"/>
      <c r="H99" s="112"/>
      <c r="I99" s="117" t="str">
        <f t="shared" si="6"/>
        <v/>
      </c>
      <c r="J99" s="87" t="str">
        <f t="shared" si="7"/>
        <v/>
      </c>
      <c r="K99" s="78"/>
      <c r="L99" s="78"/>
      <c r="M99" s="88" t="str">
        <f t="shared" si="8"/>
        <v/>
      </c>
      <c r="N99" s="47" t="str">
        <f>IF(M99="","",IF(M99&gt;='Ayarlar ve Listeler'!$B$8,"Kritik",IF(M99&gt;='Ayarlar ve Listeler'!$B$7,"Yüksek",IF(M99&gt;='Ayarlar ve Listeler'!$B$6,"Orta","Düşük"))))</f>
        <v/>
      </c>
      <c r="O99" s="44"/>
      <c r="P99" s="44"/>
      <c r="Q99" s="44"/>
      <c r="R99" s="44"/>
      <c r="S99" s="44"/>
      <c r="T99" s="44"/>
      <c r="U99" s="44"/>
      <c r="V99" s="44"/>
      <c r="W99" s="109" t="str">
        <f>IF(A99="","",IFERROR(VLOOKUP(T99,'Ayarlar ve Listeler'!$W$17:$X$21,2,FALSE),1))</f>
        <v/>
      </c>
      <c r="X99" s="84"/>
      <c r="Y99" s="84"/>
      <c r="Z99" s="85" t="str">
        <f>IF(A99="","",IF(X99="",'Ayarlar ve Listeler'!$E$10,X99))</f>
        <v/>
      </c>
      <c r="AA99" s="85" t="str">
        <f>IF(A99="","",IF(Y99="",'Ayarlar ve Listeler'!$E$11,Y99))</f>
        <v/>
      </c>
      <c r="AB99" s="86" t="str">
        <f t="shared" si="9"/>
        <v/>
      </c>
      <c r="AC99" s="86" t="str">
        <f>IF(AB99="","",IFERROR(AB99/'Ayarlar ve Listeler'!$B$5,0))</f>
        <v/>
      </c>
      <c r="AD99" s="109" t="str">
        <f t="shared" si="10"/>
        <v/>
      </c>
      <c r="AE99" s="108" t="str">
        <f>IF(A99="","",IFERROR(MATCH(A99,'Pozisyon Envanteri'!$A$6:$A$105,0),""))</f>
        <v/>
      </c>
      <c r="AF99" s="108" t="str">
        <f t="shared" si="11"/>
        <v/>
      </c>
    </row>
    <row r="100" spans="1:32" ht="48" customHeight="1" x14ac:dyDescent="0.25">
      <c r="A100" s="44"/>
      <c r="B100" s="44"/>
      <c r="C100" s="44"/>
      <c r="D100" s="44"/>
      <c r="E100" s="44"/>
      <c r="F100" s="44"/>
      <c r="G100" s="112"/>
      <c r="H100" s="112"/>
      <c r="I100" s="117" t="str">
        <f t="shared" si="6"/>
        <v/>
      </c>
      <c r="J100" s="87" t="str">
        <f t="shared" si="7"/>
        <v/>
      </c>
      <c r="K100" s="78"/>
      <c r="L100" s="78"/>
      <c r="M100" s="88" t="str">
        <f t="shared" si="8"/>
        <v/>
      </c>
      <c r="N100" s="47" t="str">
        <f>IF(M100="","",IF(M100&gt;='Ayarlar ve Listeler'!$B$8,"Kritik",IF(M100&gt;='Ayarlar ve Listeler'!$B$7,"Yüksek",IF(M100&gt;='Ayarlar ve Listeler'!$B$6,"Orta","Düşük"))))</f>
        <v/>
      </c>
      <c r="O100" s="44"/>
      <c r="P100" s="44"/>
      <c r="Q100" s="44"/>
      <c r="R100" s="44"/>
      <c r="S100" s="44"/>
      <c r="T100" s="44"/>
      <c r="U100" s="44"/>
      <c r="V100" s="44"/>
      <c r="W100" s="109" t="str">
        <f>IF(A100="","",IFERROR(VLOOKUP(T100,'Ayarlar ve Listeler'!$W$17:$X$21,2,FALSE),1))</f>
        <v/>
      </c>
      <c r="X100" s="84"/>
      <c r="Y100" s="84"/>
      <c r="Z100" s="85" t="str">
        <f>IF(A100="","",IF(X100="",'Ayarlar ve Listeler'!$E$10,X100))</f>
        <v/>
      </c>
      <c r="AA100" s="85" t="str">
        <f>IF(A100="","",IF(Y100="",'Ayarlar ve Listeler'!$E$11,Y100))</f>
        <v/>
      </c>
      <c r="AB100" s="86" t="str">
        <f t="shared" si="9"/>
        <v/>
      </c>
      <c r="AC100" s="86" t="str">
        <f>IF(AB100="","",IFERROR(AB100/'Ayarlar ve Listeler'!$B$5,0))</f>
        <v/>
      </c>
      <c r="AD100" s="109" t="str">
        <f t="shared" si="10"/>
        <v/>
      </c>
      <c r="AE100" s="108" t="str">
        <f>IF(A100="","",IFERROR(MATCH(A100,'Pozisyon Envanteri'!$A$6:$A$105,0),""))</f>
        <v/>
      </c>
      <c r="AF100" s="108" t="str">
        <f t="shared" si="11"/>
        <v/>
      </c>
    </row>
    <row r="101" spans="1:32" ht="48" customHeight="1" x14ac:dyDescent="0.25">
      <c r="A101" s="44"/>
      <c r="B101" s="44"/>
      <c r="C101" s="44"/>
      <c r="D101" s="44"/>
      <c r="E101" s="44"/>
      <c r="F101" s="44"/>
      <c r="G101" s="112"/>
      <c r="H101" s="112"/>
      <c r="I101" s="117" t="str">
        <f t="shared" si="6"/>
        <v/>
      </c>
      <c r="J101" s="87" t="str">
        <f t="shared" si="7"/>
        <v/>
      </c>
      <c r="K101" s="78"/>
      <c r="L101" s="78"/>
      <c r="M101" s="88" t="str">
        <f t="shared" si="8"/>
        <v/>
      </c>
      <c r="N101" s="47" t="str">
        <f>IF(M101="","",IF(M101&gt;='Ayarlar ve Listeler'!$B$8,"Kritik",IF(M101&gt;='Ayarlar ve Listeler'!$B$7,"Yüksek",IF(M101&gt;='Ayarlar ve Listeler'!$B$6,"Orta","Düşük"))))</f>
        <v/>
      </c>
      <c r="O101" s="44"/>
      <c r="P101" s="44"/>
      <c r="Q101" s="44"/>
      <c r="R101" s="44"/>
      <c r="S101" s="44"/>
      <c r="T101" s="44"/>
      <c r="U101" s="44"/>
      <c r="V101" s="44"/>
      <c r="W101" s="109" t="str">
        <f>IF(A101="","",IFERROR(VLOOKUP(T101,'Ayarlar ve Listeler'!$W$17:$X$21,2,FALSE),1))</f>
        <v/>
      </c>
      <c r="X101" s="84"/>
      <c r="Y101" s="84"/>
      <c r="Z101" s="85" t="str">
        <f>IF(A101="","",IF(X101="",'Ayarlar ve Listeler'!$E$10,X101))</f>
        <v/>
      </c>
      <c r="AA101" s="85" t="str">
        <f>IF(A101="","",IF(Y101="",'Ayarlar ve Listeler'!$E$11,Y101))</f>
        <v/>
      </c>
      <c r="AB101" s="86" t="str">
        <f t="shared" si="9"/>
        <v/>
      </c>
      <c r="AC101" s="86" t="str">
        <f>IF(AB101="","",IFERROR(AB101/'Ayarlar ve Listeler'!$B$5,0))</f>
        <v/>
      </c>
      <c r="AD101" s="109" t="str">
        <f t="shared" si="10"/>
        <v/>
      </c>
      <c r="AE101" s="108" t="str">
        <f>IF(A101="","",IFERROR(MATCH(A101,'Pozisyon Envanteri'!$A$6:$A$105,0),""))</f>
        <v/>
      </c>
      <c r="AF101" s="108" t="str">
        <f t="shared" si="11"/>
        <v/>
      </c>
    </row>
    <row r="102" spans="1:32" ht="48" customHeight="1" x14ac:dyDescent="0.25">
      <c r="A102" s="44"/>
      <c r="B102" s="44"/>
      <c r="C102" s="44"/>
      <c r="D102" s="44"/>
      <c r="E102" s="44"/>
      <c r="F102" s="44"/>
      <c r="G102" s="112"/>
      <c r="H102" s="112"/>
      <c r="I102" s="117" t="str">
        <f t="shared" si="6"/>
        <v/>
      </c>
      <c r="J102" s="87" t="str">
        <f t="shared" si="7"/>
        <v/>
      </c>
      <c r="K102" s="78"/>
      <c r="L102" s="78"/>
      <c r="M102" s="88" t="str">
        <f t="shared" si="8"/>
        <v/>
      </c>
      <c r="N102" s="47" t="str">
        <f>IF(M102="","",IF(M102&gt;='Ayarlar ve Listeler'!$B$8,"Kritik",IF(M102&gt;='Ayarlar ve Listeler'!$B$7,"Yüksek",IF(M102&gt;='Ayarlar ve Listeler'!$B$6,"Orta","Düşük"))))</f>
        <v/>
      </c>
      <c r="O102" s="44"/>
      <c r="P102" s="44"/>
      <c r="Q102" s="44"/>
      <c r="R102" s="44"/>
      <c r="S102" s="44"/>
      <c r="T102" s="44"/>
      <c r="U102" s="44"/>
      <c r="V102" s="44"/>
      <c r="W102" s="109" t="str">
        <f>IF(A102="","",IFERROR(VLOOKUP(T102,'Ayarlar ve Listeler'!$W$17:$X$21,2,FALSE),1))</f>
        <v/>
      </c>
      <c r="X102" s="84"/>
      <c r="Y102" s="84"/>
      <c r="Z102" s="85" t="str">
        <f>IF(A102="","",IF(X102="",'Ayarlar ve Listeler'!$E$10,X102))</f>
        <v/>
      </c>
      <c r="AA102" s="85" t="str">
        <f>IF(A102="","",IF(Y102="",'Ayarlar ve Listeler'!$E$11,Y102))</f>
        <v/>
      </c>
      <c r="AB102" s="86" t="str">
        <f t="shared" si="9"/>
        <v/>
      </c>
      <c r="AC102" s="86" t="str">
        <f>IF(AB102="","",IFERROR(AB102/'Ayarlar ve Listeler'!$B$5,0))</f>
        <v/>
      </c>
      <c r="AD102" s="109" t="str">
        <f t="shared" si="10"/>
        <v/>
      </c>
      <c r="AE102" s="108" t="str">
        <f>IF(A102="","",IFERROR(MATCH(A102,'Pozisyon Envanteri'!$A$6:$A$105,0),""))</f>
        <v/>
      </c>
      <c r="AF102" s="108" t="str">
        <f t="shared" si="11"/>
        <v/>
      </c>
    </row>
    <row r="103" spans="1:32" ht="48" customHeight="1" x14ac:dyDescent="0.25">
      <c r="A103" s="44"/>
      <c r="B103" s="44"/>
      <c r="C103" s="44"/>
      <c r="D103" s="44"/>
      <c r="E103" s="44"/>
      <c r="F103" s="44"/>
      <c r="G103" s="112"/>
      <c r="H103" s="112"/>
      <c r="I103" s="117" t="str">
        <f t="shared" si="6"/>
        <v/>
      </c>
      <c r="J103" s="87" t="str">
        <f t="shared" si="7"/>
        <v/>
      </c>
      <c r="K103" s="78"/>
      <c r="L103" s="78"/>
      <c r="M103" s="88" t="str">
        <f t="shared" si="8"/>
        <v/>
      </c>
      <c r="N103" s="47" t="str">
        <f>IF(M103="","",IF(M103&gt;='Ayarlar ve Listeler'!$B$8,"Kritik",IF(M103&gt;='Ayarlar ve Listeler'!$B$7,"Yüksek",IF(M103&gt;='Ayarlar ve Listeler'!$B$6,"Orta","Düşük"))))</f>
        <v/>
      </c>
      <c r="O103" s="44"/>
      <c r="P103" s="44"/>
      <c r="Q103" s="44"/>
      <c r="R103" s="44"/>
      <c r="S103" s="44"/>
      <c r="T103" s="44"/>
      <c r="U103" s="44"/>
      <c r="V103" s="44"/>
      <c r="W103" s="109" t="str">
        <f>IF(A103="","",IFERROR(VLOOKUP(T103,'Ayarlar ve Listeler'!$W$17:$X$21,2,FALSE),1))</f>
        <v/>
      </c>
      <c r="X103" s="84"/>
      <c r="Y103" s="84"/>
      <c r="Z103" s="85" t="str">
        <f>IF(A103="","",IF(X103="",'Ayarlar ve Listeler'!$E$10,X103))</f>
        <v/>
      </c>
      <c r="AA103" s="85" t="str">
        <f>IF(A103="","",IF(Y103="",'Ayarlar ve Listeler'!$E$11,Y103))</f>
        <v/>
      </c>
      <c r="AB103" s="86" t="str">
        <f t="shared" si="9"/>
        <v/>
      </c>
      <c r="AC103" s="86" t="str">
        <f>IF(AB103="","",IFERROR(AB103/'Ayarlar ve Listeler'!$B$5,0))</f>
        <v/>
      </c>
      <c r="AD103" s="109" t="str">
        <f t="shared" si="10"/>
        <v/>
      </c>
      <c r="AE103" s="108" t="str">
        <f>IF(A103="","",IFERROR(MATCH(A103,'Pozisyon Envanteri'!$A$6:$A$105,0),""))</f>
        <v/>
      </c>
      <c r="AF103" s="108" t="str">
        <f t="shared" si="11"/>
        <v/>
      </c>
    </row>
    <row r="104" spans="1:32" ht="48" customHeight="1" x14ac:dyDescent="0.25">
      <c r="A104" s="44"/>
      <c r="B104" s="44"/>
      <c r="C104" s="44"/>
      <c r="D104" s="44"/>
      <c r="E104" s="44"/>
      <c r="F104" s="44"/>
      <c r="G104" s="112"/>
      <c r="H104" s="112"/>
      <c r="I104" s="117" t="str">
        <f t="shared" si="6"/>
        <v/>
      </c>
      <c r="J104" s="87" t="str">
        <f t="shared" si="7"/>
        <v/>
      </c>
      <c r="K104" s="78"/>
      <c r="L104" s="78"/>
      <c r="M104" s="88" t="str">
        <f t="shared" si="8"/>
        <v/>
      </c>
      <c r="N104" s="47" t="str">
        <f>IF(M104="","",IF(M104&gt;='Ayarlar ve Listeler'!$B$8,"Kritik",IF(M104&gt;='Ayarlar ve Listeler'!$B$7,"Yüksek",IF(M104&gt;='Ayarlar ve Listeler'!$B$6,"Orta","Düşük"))))</f>
        <v/>
      </c>
      <c r="O104" s="44"/>
      <c r="P104" s="44"/>
      <c r="Q104" s="44"/>
      <c r="R104" s="44"/>
      <c r="S104" s="44"/>
      <c r="T104" s="44"/>
      <c r="U104" s="44"/>
      <c r="V104" s="44"/>
      <c r="W104" s="109" t="str">
        <f>IF(A104="","",IFERROR(VLOOKUP(T104,'Ayarlar ve Listeler'!$W$17:$X$21,2,FALSE),1))</f>
        <v/>
      </c>
      <c r="X104" s="84"/>
      <c r="Y104" s="84"/>
      <c r="Z104" s="85" t="str">
        <f>IF(A104="","",IF(X104="",'Ayarlar ve Listeler'!$E$10,X104))</f>
        <v/>
      </c>
      <c r="AA104" s="85" t="str">
        <f>IF(A104="","",IF(Y104="",'Ayarlar ve Listeler'!$E$11,Y104))</f>
        <v/>
      </c>
      <c r="AB104" s="86" t="str">
        <f t="shared" si="9"/>
        <v/>
      </c>
      <c r="AC104" s="86" t="str">
        <f>IF(AB104="","",IFERROR(AB104/'Ayarlar ve Listeler'!$B$5,0))</f>
        <v/>
      </c>
      <c r="AD104" s="109" t="str">
        <f t="shared" si="10"/>
        <v/>
      </c>
      <c r="AE104" s="108" t="str">
        <f>IF(A104="","",IFERROR(MATCH(A104,'Pozisyon Envanteri'!$A$6:$A$105,0),""))</f>
        <v/>
      </c>
      <c r="AF104" s="108" t="str">
        <f t="shared" si="11"/>
        <v/>
      </c>
    </row>
    <row r="105" spans="1:32" ht="48" customHeight="1" x14ac:dyDescent="0.25">
      <c r="A105" s="44"/>
      <c r="B105" s="44"/>
      <c r="C105" s="44"/>
      <c r="D105" s="44"/>
      <c r="E105" s="44"/>
      <c r="F105" s="44"/>
      <c r="G105" s="112"/>
      <c r="H105" s="112"/>
      <c r="I105" s="117" t="str">
        <f t="shared" si="6"/>
        <v/>
      </c>
      <c r="J105" s="87" t="str">
        <f t="shared" si="7"/>
        <v/>
      </c>
      <c r="K105" s="78"/>
      <c r="L105" s="78"/>
      <c r="M105" s="88" t="str">
        <f t="shared" si="8"/>
        <v/>
      </c>
      <c r="N105" s="47" t="str">
        <f>IF(M105="","",IF(M105&gt;='Ayarlar ve Listeler'!$B$8,"Kritik",IF(M105&gt;='Ayarlar ve Listeler'!$B$7,"Yüksek",IF(M105&gt;='Ayarlar ve Listeler'!$B$6,"Orta","Düşük"))))</f>
        <v/>
      </c>
      <c r="O105" s="44"/>
      <c r="P105" s="44"/>
      <c r="Q105" s="44"/>
      <c r="R105" s="44"/>
      <c r="S105" s="44"/>
      <c r="T105" s="44"/>
      <c r="U105" s="44"/>
      <c r="V105" s="44"/>
      <c r="W105" s="109" t="str">
        <f>IF(A105="","",IFERROR(VLOOKUP(T105,'Ayarlar ve Listeler'!$W$17:$X$21,2,FALSE),1))</f>
        <v/>
      </c>
      <c r="X105" s="84"/>
      <c r="Y105" s="84"/>
      <c r="Z105" s="85" t="str">
        <f>IF(A105="","",IF(X105="",'Ayarlar ve Listeler'!$E$10,X105))</f>
        <v/>
      </c>
      <c r="AA105" s="85" t="str">
        <f>IF(A105="","",IF(Y105="",'Ayarlar ve Listeler'!$E$11,Y105))</f>
        <v/>
      </c>
      <c r="AB105" s="86" t="str">
        <f t="shared" si="9"/>
        <v/>
      </c>
      <c r="AC105" s="86" t="str">
        <f>IF(AB105="","",IFERROR(AB105/'Ayarlar ve Listeler'!$B$5,0))</f>
        <v/>
      </c>
      <c r="AD105" s="109" t="str">
        <f t="shared" si="10"/>
        <v/>
      </c>
      <c r="AE105" s="108" t="str">
        <f>IF(A105="","",IFERROR(MATCH(A105,'Pozisyon Envanteri'!$A$6:$A$105,0),""))</f>
        <v/>
      </c>
      <c r="AF105" s="108" t="str">
        <f t="shared" si="11"/>
        <v/>
      </c>
    </row>
    <row r="106" spans="1:32" ht="48" customHeight="1" x14ac:dyDescent="0.25">
      <c r="A106" s="44"/>
      <c r="B106" s="44"/>
      <c r="C106" s="44"/>
      <c r="D106" s="44"/>
      <c r="E106" s="44"/>
      <c r="F106" s="44"/>
      <c r="G106" s="112"/>
      <c r="H106" s="112"/>
      <c r="I106" s="117" t="str">
        <f t="shared" si="6"/>
        <v/>
      </c>
      <c r="J106" s="87" t="str">
        <f t="shared" si="7"/>
        <v/>
      </c>
      <c r="K106" s="78"/>
      <c r="L106" s="78"/>
      <c r="M106" s="88" t="str">
        <f t="shared" si="8"/>
        <v/>
      </c>
      <c r="N106" s="47" t="str">
        <f>IF(M106="","",IF(M106&gt;='Ayarlar ve Listeler'!$B$8,"Kritik",IF(M106&gt;='Ayarlar ve Listeler'!$B$7,"Yüksek",IF(M106&gt;='Ayarlar ve Listeler'!$B$6,"Orta","Düşük"))))</f>
        <v/>
      </c>
      <c r="O106" s="44"/>
      <c r="P106" s="44"/>
      <c r="Q106" s="44"/>
      <c r="R106" s="44"/>
      <c r="S106" s="44"/>
      <c r="T106" s="44"/>
      <c r="U106" s="44"/>
      <c r="V106" s="44"/>
      <c r="W106" s="109" t="str">
        <f>IF(A106="","",IFERROR(VLOOKUP(T106,'Ayarlar ve Listeler'!$W$17:$X$21,2,FALSE),1))</f>
        <v/>
      </c>
      <c r="X106" s="84"/>
      <c r="Y106" s="84"/>
      <c r="Z106" s="85" t="str">
        <f>IF(A106="","",IF(X106="",'Ayarlar ve Listeler'!$E$10,X106))</f>
        <v/>
      </c>
      <c r="AA106" s="85" t="str">
        <f>IF(A106="","",IF(Y106="",'Ayarlar ve Listeler'!$E$11,Y106))</f>
        <v/>
      </c>
      <c r="AB106" s="86" t="str">
        <f t="shared" si="9"/>
        <v/>
      </c>
      <c r="AC106" s="86" t="str">
        <f>IF(AB106="","",IFERROR(AB106/'Ayarlar ve Listeler'!$B$5,0))</f>
        <v/>
      </c>
      <c r="AD106" s="109" t="str">
        <f t="shared" si="10"/>
        <v/>
      </c>
      <c r="AE106" s="108" t="str">
        <f>IF(A106="","",IFERROR(MATCH(A106,'Pozisyon Envanteri'!$A$6:$A$105,0),""))</f>
        <v/>
      </c>
      <c r="AF106" s="108" t="str">
        <f t="shared" si="11"/>
        <v/>
      </c>
    </row>
    <row r="107" spans="1:32" ht="48" customHeight="1" x14ac:dyDescent="0.25">
      <c r="A107" s="44"/>
      <c r="B107" s="44"/>
      <c r="C107" s="44"/>
      <c r="D107" s="44"/>
      <c r="E107" s="44"/>
      <c r="F107" s="44"/>
      <c r="G107" s="112"/>
      <c r="H107" s="112"/>
      <c r="I107" s="117" t="str">
        <f t="shared" si="6"/>
        <v/>
      </c>
      <c r="J107" s="87" t="str">
        <f t="shared" si="7"/>
        <v/>
      </c>
      <c r="K107" s="78"/>
      <c r="L107" s="78"/>
      <c r="M107" s="88" t="str">
        <f t="shared" si="8"/>
        <v/>
      </c>
      <c r="N107" s="47" t="str">
        <f>IF(M107="","",IF(M107&gt;='Ayarlar ve Listeler'!$B$8,"Kritik",IF(M107&gt;='Ayarlar ve Listeler'!$B$7,"Yüksek",IF(M107&gt;='Ayarlar ve Listeler'!$B$6,"Orta","Düşük"))))</f>
        <v/>
      </c>
      <c r="O107" s="44"/>
      <c r="P107" s="44"/>
      <c r="Q107" s="44"/>
      <c r="R107" s="44"/>
      <c r="S107" s="44"/>
      <c r="T107" s="44"/>
      <c r="U107" s="44"/>
      <c r="V107" s="44"/>
      <c r="W107" s="109" t="str">
        <f>IF(A107="","",IFERROR(VLOOKUP(T107,'Ayarlar ve Listeler'!$W$17:$X$21,2,FALSE),1))</f>
        <v/>
      </c>
      <c r="X107" s="84"/>
      <c r="Y107" s="84"/>
      <c r="Z107" s="85" t="str">
        <f>IF(A107="","",IF(X107="",'Ayarlar ve Listeler'!$E$10,X107))</f>
        <v/>
      </c>
      <c r="AA107" s="85" t="str">
        <f>IF(A107="","",IF(Y107="",'Ayarlar ve Listeler'!$E$11,Y107))</f>
        <v/>
      </c>
      <c r="AB107" s="86" t="str">
        <f t="shared" si="9"/>
        <v/>
      </c>
      <c r="AC107" s="86" t="str">
        <f>IF(AB107="","",IFERROR(AB107/'Ayarlar ve Listeler'!$B$5,0))</f>
        <v/>
      </c>
      <c r="AD107" s="109" t="str">
        <f t="shared" si="10"/>
        <v/>
      </c>
      <c r="AE107" s="108" t="str">
        <f>IF(A107="","",IFERROR(MATCH(A107,'Pozisyon Envanteri'!$A$6:$A$105,0),""))</f>
        <v/>
      </c>
      <c r="AF107" s="108" t="str">
        <f t="shared" si="11"/>
        <v/>
      </c>
    </row>
    <row r="108" spans="1:32" ht="48" customHeight="1" x14ac:dyDescent="0.25">
      <c r="A108" s="44"/>
      <c r="B108" s="44"/>
      <c r="C108" s="44"/>
      <c r="D108" s="44"/>
      <c r="E108" s="44"/>
      <c r="F108" s="44"/>
      <c r="G108" s="112"/>
      <c r="H108" s="112"/>
      <c r="I108" s="117" t="str">
        <f t="shared" si="6"/>
        <v/>
      </c>
      <c r="J108" s="87" t="str">
        <f t="shared" si="7"/>
        <v/>
      </c>
      <c r="K108" s="78"/>
      <c r="L108" s="78"/>
      <c r="M108" s="88" t="str">
        <f t="shared" si="8"/>
        <v/>
      </c>
      <c r="N108" s="47" t="str">
        <f>IF(M108="","",IF(M108&gt;='Ayarlar ve Listeler'!$B$8,"Kritik",IF(M108&gt;='Ayarlar ve Listeler'!$B$7,"Yüksek",IF(M108&gt;='Ayarlar ve Listeler'!$B$6,"Orta","Düşük"))))</f>
        <v/>
      </c>
      <c r="O108" s="44"/>
      <c r="P108" s="44"/>
      <c r="Q108" s="44"/>
      <c r="R108" s="44"/>
      <c r="S108" s="44"/>
      <c r="T108" s="44"/>
      <c r="U108" s="44"/>
      <c r="V108" s="44"/>
      <c r="W108" s="109" t="str">
        <f>IF(A108="","",IFERROR(VLOOKUP(T108,'Ayarlar ve Listeler'!$W$17:$X$21,2,FALSE),1))</f>
        <v/>
      </c>
      <c r="X108" s="84"/>
      <c r="Y108" s="84"/>
      <c r="Z108" s="85" t="str">
        <f>IF(A108="","",IF(X108="",'Ayarlar ve Listeler'!$E$10,X108))</f>
        <v/>
      </c>
      <c r="AA108" s="85" t="str">
        <f>IF(A108="","",IF(Y108="",'Ayarlar ve Listeler'!$E$11,Y108))</f>
        <v/>
      </c>
      <c r="AB108" s="86" t="str">
        <f t="shared" si="9"/>
        <v/>
      </c>
      <c r="AC108" s="86" t="str">
        <f>IF(AB108="","",IFERROR(AB108/'Ayarlar ve Listeler'!$B$5,0))</f>
        <v/>
      </c>
      <c r="AD108" s="109" t="str">
        <f t="shared" si="10"/>
        <v/>
      </c>
      <c r="AE108" s="108" t="str">
        <f>IF(A108="","",IFERROR(MATCH(A108,'Pozisyon Envanteri'!$A$6:$A$105,0),""))</f>
        <v/>
      </c>
      <c r="AF108" s="108" t="str">
        <f t="shared" si="11"/>
        <v/>
      </c>
    </row>
    <row r="109" spans="1:32" ht="48" customHeight="1" x14ac:dyDescent="0.25">
      <c r="A109" s="44"/>
      <c r="B109" s="44"/>
      <c r="C109" s="44"/>
      <c r="D109" s="44"/>
      <c r="E109" s="44"/>
      <c r="F109" s="44"/>
      <c r="G109" s="112"/>
      <c r="H109" s="112"/>
      <c r="I109" s="117" t="str">
        <f t="shared" si="6"/>
        <v/>
      </c>
      <c r="J109" s="87" t="str">
        <f t="shared" si="7"/>
        <v/>
      </c>
      <c r="K109" s="78"/>
      <c r="L109" s="78"/>
      <c r="M109" s="88" t="str">
        <f t="shared" si="8"/>
        <v/>
      </c>
      <c r="N109" s="47" t="str">
        <f>IF(M109="","",IF(M109&gt;='Ayarlar ve Listeler'!$B$8,"Kritik",IF(M109&gt;='Ayarlar ve Listeler'!$B$7,"Yüksek",IF(M109&gt;='Ayarlar ve Listeler'!$B$6,"Orta","Düşük"))))</f>
        <v/>
      </c>
      <c r="O109" s="44"/>
      <c r="P109" s="44"/>
      <c r="Q109" s="44"/>
      <c r="R109" s="44"/>
      <c r="S109" s="44"/>
      <c r="T109" s="44"/>
      <c r="U109" s="44"/>
      <c r="V109" s="44"/>
      <c r="W109" s="109" t="str">
        <f>IF(A109="","",IFERROR(VLOOKUP(T109,'Ayarlar ve Listeler'!$W$17:$X$21,2,FALSE),1))</f>
        <v/>
      </c>
      <c r="X109" s="84"/>
      <c r="Y109" s="84"/>
      <c r="Z109" s="85" t="str">
        <f>IF(A109="","",IF(X109="",'Ayarlar ve Listeler'!$E$10,X109))</f>
        <v/>
      </c>
      <c r="AA109" s="85" t="str">
        <f>IF(A109="","",IF(Y109="",'Ayarlar ve Listeler'!$E$11,Y109))</f>
        <v/>
      </c>
      <c r="AB109" s="86" t="str">
        <f t="shared" si="9"/>
        <v/>
      </c>
      <c r="AC109" s="86" t="str">
        <f>IF(AB109="","",IFERROR(AB109/'Ayarlar ve Listeler'!$B$5,0))</f>
        <v/>
      </c>
      <c r="AD109" s="109" t="str">
        <f t="shared" si="10"/>
        <v/>
      </c>
      <c r="AE109" s="108" t="str">
        <f>IF(A109="","",IFERROR(MATCH(A109,'Pozisyon Envanteri'!$A$6:$A$105,0),""))</f>
        <v/>
      </c>
      <c r="AF109" s="108" t="str">
        <f t="shared" si="11"/>
        <v/>
      </c>
    </row>
    <row r="110" spans="1:32" ht="48" customHeight="1" x14ac:dyDescent="0.25">
      <c r="A110" s="44"/>
      <c r="B110" s="44"/>
      <c r="C110" s="44"/>
      <c r="D110" s="44"/>
      <c r="E110" s="44"/>
      <c r="F110" s="44"/>
      <c r="G110" s="112"/>
      <c r="H110" s="112"/>
      <c r="I110" s="117" t="str">
        <f t="shared" si="6"/>
        <v/>
      </c>
      <c r="J110" s="87" t="str">
        <f t="shared" si="7"/>
        <v/>
      </c>
      <c r="K110" s="78"/>
      <c r="L110" s="78"/>
      <c r="M110" s="88" t="str">
        <f t="shared" si="8"/>
        <v/>
      </c>
      <c r="N110" s="47" t="str">
        <f>IF(M110="","",IF(M110&gt;='Ayarlar ve Listeler'!$B$8,"Kritik",IF(M110&gt;='Ayarlar ve Listeler'!$B$7,"Yüksek",IF(M110&gt;='Ayarlar ve Listeler'!$B$6,"Orta","Düşük"))))</f>
        <v/>
      </c>
      <c r="O110" s="44"/>
      <c r="P110" s="44"/>
      <c r="Q110" s="44"/>
      <c r="R110" s="44"/>
      <c r="S110" s="44"/>
      <c r="T110" s="44"/>
      <c r="U110" s="44"/>
      <c r="V110" s="44"/>
      <c r="W110" s="109" t="str">
        <f>IF(A110="","",IFERROR(VLOOKUP(T110,'Ayarlar ve Listeler'!$W$17:$X$21,2,FALSE),1))</f>
        <v/>
      </c>
      <c r="X110" s="84"/>
      <c r="Y110" s="84"/>
      <c r="Z110" s="85" t="str">
        <f>IF(A110="","",IF(X110="",'Ayarlar ve Listeler'!$E$10,X110))</f>
        <v/>
      </c>
      <c r="AA110" s="85" t="str">
        <f>IF(A110="","",IF(Y110="",'Ayarlar ve Listeler'!$E$11,Y110))</f>
        <v/>
      </c>
      <c r="AB110" s="86" t="str">
        <f t="shared" si="9"/>
        <v/>
      </c>
      <c r="AC110" s="86" t="str">
        <f>IF(AB110="","",IFERROR(AB110/'Ayarlar ve Listeler'!$B$5,0))</f>
        <v/>
      </c>
      <c r="AD110" s="109" t="str">
        <f t="shared" si="10"/>
        <v/>
      </c>
      <c r="AE110" s="108" t="str">
        <f>IF(A110="","",IFERROR(MATCH(A110,'Pozisyon Envanteri'!$A$6:$A$105,0),""))</f>
        <v/>
      </c>
      <c r="AF110" s="108" t="str">
        <f t="shared" si="11"/>
        <v/>
      </c>
    </row>
    <row r="111" spans="1:32" ht="48" customHeight="1" x14ac:dyDescent="0.25">
      <c r="A111" s="44"/>
      <c r="B111" s="44"/>
      <c r="C111" s="44"/>
      <c r="D111" s="44"/>
      <c r="E111" s="44"/>
      <c r="F111" s="44"/>
      <c r="G111" s="112"/>
      <c r="H111" s="112"/>
      <c r="I111" s="117" t="str">
        <f t="shared" si="6"/>
        <v/>
      </c>
      <c r="J111" s="87" t="str">
        <f t="shared" si="7"/>
        <v/>
      </c>
      <c r="K111" s="78"/>
      <c r="L111" s="78"/>
      <c r="M111" s="88" t="str">
        <f t="shared" si="8"/>
        <v/>
      </c>
      <c r="N111" s="47" t="str">
        <f>IF(M111="","",IF(M111&gt;='Ayarlar ve Listeler'!$B$8,"Kritik",IF(M111&gt;='Ayarlar ve Listeler'!$B$7,"Yüksek",IF(M111&gt;='Ayarlar ve Listeler'!$B$6,"Orta","Düşük"))))</f>
        <v/>
      </c>
      <c r="O111" s="44"/>
      <c r="P111" s="44"/>
      <c r="Q111" s="44"/>
      <c r="R111" s="44"/>
      <c r="S111" s="44"/>
      <c r="T111" s="44"/>
      <c r="U111" s="44"/>
      <c r="V111" s="44"/>
      <c r="W111" s="109" t="str">
        <f>IF(A111="","",IFERROR(VLOOKUP(T111,'Ayarlar ve Listeler'!$W$17:$X$21,2,FALSE),1))</f>
        <v/>
      </c>
      <c r="X111" s="84"/>
      <c r="Y111" s="84"/>
      <c r="Z111" s="85" t="str">
        <f>IF(A111="","",IF(X111="",'Ayarlar ve Listeler'!$E$10,X111))</f>
        <v/>
      </c>
      <c r="AA111" s="85" t="str">
        <f>IF(A111="","",IF(Y111="",'Ayarlar ve Listeler'!$E$11,Y111))</f>
        <v/>
      </c>
      <c r="AB111" s="86" t="str">
        <f t="shared" si="9"/>
        <v/>
      </c>
      <c r="AC111" s="86" t="str">
        <f>IF(AB111="","",IFERROR(AB111/'Ayarlar ve Listeler'!$B$5,0))</f>
        <v/>
      </c>
      <c r="AD111" s="109" t="str">
        <f t="shared" si="10"/>
        <v/>
      </c>
      <c r="AE111" s="108" t="str">
        <f>IF(A111="","",IFERROR(MATCH(A111,'Pozisyon Envanteri'!$A$6:$A$105,0),""))</f>
        <v/>
      </c>
      <c r="AF111" s="108" t="str">
        <f t="shared" si="11"/>
        <v/>
      </c>
    </row>
    <row r="112" spans="1:32" ht="48" customHeight="1" x14ac:dyDescent="0.25">
      <c r="A112" s="44"/>
      <c r="B112" s="44"/>
      <c r="C112" s="44"/>
      <c r="D112" s="44"/>
      <c r="E112" s="44"/>
      <c r="F112" s="44"/>
      <c r="G112" s="112"/>
      <c r="H112" s="112"/>
      <c r="I112" s="117" t="str">
        <f t="shared" si="6"/>
        <v/>
      </c>
      <c r="J112" s="87" t="str">
        <f t="shared" si="7"/>
        <v/>
      </c>
      <c r="K112" s="78"/>
      <c r="L112" s="78"/>
      <c r="M112" s="88" t="str">
        <f t="shared" si="8"/>
        <v/>
      </c>
      <c r="N112" s="47" t="str">
        <f>IF(M112="","",IF(M112&gt;='Ayarlar ve Listeler'!$B$8,"Kritik",IF(M112&gt;='Ayarlar ve Listeler'!$B$7,"Yüksek",IF(M112&gt;='Ayarlar ve Listeler'!$B$6,"Orta","Düşük"))))</f>
        <v/>
      </c>
      <c r="O112" s="44"/>
      <c r="P112" s="44"/>
      <c r="Q112" s="44"/>
      <c r="R112" s="44"/>
      <c r="S112" s="44"/>
      <c r="T112" s="44"/>
      <c r="U112" s="44"/>
      <c r="V112" s="44"/>
      <c r="W112" s="109" t="str">
        <f>IF(A112="","",IFERROR(VLOOKUP(T112,'Ayarlar ve Listeler'!$W$17:$X$21,2,FALSE),1))</f>
        <v/>
      </c>
      <c r="X112" s="84"/>
      <c r="Y112" s="84"/>
      <c r="Z112" s="85" t="str">
        <f>IF(A112="","",IF(X112="",'Ayarlar ve Listeler'!$E$10,X112))</f>
        <v/>
      </c>
      <c r="AA112" s="85" t="str">
        <f>IF(A112="","",IF(Y112="",'Ayarlar ve Listeler'!$E$11,Y112))</f>
        <v/>
      </c>
      <c r="AB112" s="86" t="str">
        <f t="shared" si="9"/>
        <v/>
      </c>
      <c r="AC112" s="86" t="str">
        <f>IF(AB112="","",IFERROR(AB112/'Ayarlar ve Listeler'!$B$5,0))</f>
        <v/>
      </c>
      <c r="AD112" s="109" t="str">
        <f t="shared" si="10"/>
        <v/>
      </c>
      <c r="AE112" s="108" t="str">
        <f>IF(A112="","",IFERROR(MATCH(A112,'Pozisyon Envanteri'!$A$6:$A$105,0),""))</f>
        <v/>
      </c>
      <c r="AF112" s="108" t="str">
        <f t="shared" si="11"/>
        <v/>
      </c>
    </row>
    <row r="113" spans="1:32" ht="48" customHeight="1" x14ac:dyDescent="0.25">
      <c r="A113" s="44"/>
      <c r="B113" s="44"/>
      <c r="C113" s="44"/>
      <c r="D113" s="44"/>
      <c r="E113" s="44"/>
      <c r="F113" s="44"/>
      <c r="G113" s="112"/>
      <c r="H113" s="112"/>
      <c r="I113" s="117" t="str">
        <f t="shared" si="6"/>
        <v/>
      </c>
      <c r="J113" s="87" t="str">
        <f t="shared" si="7"/>
        <v/>
      </c>
      <c r="K113" s="78"/>
      <c r="L113" s="78"/>
      <c r="M113" s="88" t="str">
        <f t="shared" si="8"/>
        <v/>
      </c>
      <c r="N113" s="47" t="str">
        <f>IF(M113="","",IF(M113&gt;='Ayarlar ve Listeler'!$B$8,"Kritik",IF(M113&gt;='Ayarlar ve Listeler'!$B$7,"Yüksek",IF(M113&gt;='Ayarlar ve Listeler'!$B$6,"Orta","Düşük"))))</f>
        <v/>
      </c>
      <c r="O113" s="44"/>
      <c r="P113" s="44"/>
      <c r="Q113" s="44"/>
      <c r="R113" s="44"/>
      <c r="S113" s="44"/>
      <c r="T113" s="44"/>
      <c r="U113" s="44"/>
      <c r="V113" s="44"/>
      <c r="W113" s="109" t="str">
        <f>IF(A113="","",IFERROR(VLOOKUP(T113,'Ayarlar ve Listeler'!$W$17:$X$21,2,FALSE),1))</f>
        <v/>
      </c>
      <c r="X113" s="84"/>
      <c r="Y113" s="84"/>
      <c r="Z113" s="85" t="str">
        <f>IF(A113="","",IF(X113="",'Ayarlar ve Listeler'!$E$10,X113))</f>
        <v/>
      </c>
      <c r="AA113" s="85" t="str">
        <f>IF(A113="","",IF(Y113="",'Ayarlar ve Listeler'!$E$11,Y113))</f>
        <v/>
      </c>
      <c r="AB113" s="86" t="str">
        <f t="shared" si="9"/>
        <v/>
      </c>
      <c r="AC113" s="86" t="str">
        <f>IF(AB113="","",IFERROR(AB113/'Ayarlar ve Listeler'!$B$5,0))</f>
        <v/>
      </c>
      <c r="AD113" s="109" t="str">
        <f t="shared" si="10"/>
        <v/>
      </c>
      <c r="AE113" s="108" t="str">
        <f>IF(A113="","",IFERROR(MATCH(A113,'Pozisyon Envanteri'!$A$6:$A$105,0),""))</f>
        <v/>
      </c>
      <c r="AF113" s="108" t="str">
        <f t="shared" si="11"/>
        <v/>
      </c>
    </row>
    <row r="114" spans="1:32" ht="48" customHeight="1" x14ac:dyDescent="0.25">
      <c r="A114" s="44"/>
      <c r="B114" s="44"/>
      <c r="C114" s="44"/>
      <c r="D114" s="44"/>
      <c r="E114" s="44"/>
      <c r="F114" s="44"/>
      <c r="G114" s="112"/>
      <c r="H114" s="112"/>
      <c r="I114" s="117" t="str">
        <f t="shared" si="6"/>
        <v/>
      </c>
      <c r="J114" s="87" t="str">
        <f t="shared" si="7"/>
        <v/>
      </c>
      <c r="K114" s="78"/>
      <c r="L114" s="78"/>
      <c r="M114" s="88" t="str">
        <f t="shared" si="8"/>
        <v/>
      </c>
      <c r="N114" s="47" t="str">
        <f>IF(M114="","",IF(M114&gt;='Ayarlar ve Listeler'!$B$8,"Kritik",IF(M114&gt;='Ayarlar ve Listeler'!$B$7,"Yüksek",IF(M114&gt;='Ayarlar ve Listeler'!$B$6,"Orta","Düşük"))))</f>
        <v/>
      </c>
      <c r="O114" s="44"/>
      <c r="P114" s="44"/>
      <c r="Q114" s="44"/>
      <c r="R114" s="44"/>
      <c r="S114" s="44"/>
      <c r="T114" s="44"/>
      <c r="U114" s="44"/>
      <c r="V114" s="44"/>
      <c r="W114" s="109" t="str">
        <f>IF(A114="","",IFERROR(VLOOKUP(T114,'Ayarlar ve Listeler'!$W$17:$X$21,2,FALSE),1))</f>
        <v/>
      </c>
      <c r="X114" s="84"/>
      <c r="Y114" s="84"/>
      <c r="Z114" s="85" t="str">
        <f>IF(A114="","",IF(X114="",'Ayarlar ve Listeler'!$E$10,X114))</f>
        <v/>
      </c>
      <c r="AA114" s="85" t="str">
        <f>IF(A114="","",IF(Y114="",'Ayarlar ve Listeler'!$E$11,Y114))</f>
        <v/>
      </c>
      <c r="AB114" s="86" t="str">
        <f t="shared" si="9"/>
        <v/>
      </c>
      <c r="AC114" s="86" t="str">
        <f>IF(AB114="","",IFERROR(AB114/'Ayarlar ve Listeler'!$B$5,0))</f>
        <v/>
      </c>
      <c r="AD114" s="109" t="str">
        <f t="shared" si="10"/>
        <v/>
      </c>
      <c r="AE114" s="108" t="str">
        <f>IF(A114="","",IFERROR(MATCH(A114,'Pozisyon Envanteri'!$A$6:$A$105,0),""))</f>
        <v/>
      </c>
      <c r="AF114" s="108" t="str">
        <f t="shared" si="11"/>
        <v/>
      </c>
    </row>
    <row r="115" spans="1:32" ht="48" customHeight="1" x14ac:dyDescent="0.25">
      <c r="A115" s="44"/>
      <c r="B115" s="44"/>
      <c r="C115" s="44"/>
      <c r="D115" s="44"/>
      <c r="E115" s="44"/>
      <c r="F115" s="44"/>
      <c r="G115" s="112"/>
      <c r="H115" s="112"/>
      <c r="I115" s="117" t="str">
        <f t="shared" si="6"/>
        <v/>
      </c>
      <c r="J115" s="87" t="str">
        <f t="shared" si="7"/>
        <v/>
      </c>
      <c r="K115" s="78"/>
      <c r="L115" s="78"/>
      <c r="M115" s="88" t="str">
        <f t="shared" si="8"/>
        <v/>
      </c>
      <c r="N115" s="47" t="str">
        <f>IF(M115="","",IF(M115&gt;='Ayarlar ve Listeler'!$B$8,"Kritik",IF(M115&gt;='Ayarlar ve Listeler'!$B$7,"Yüksek",IF(M115&gt;='Ayarlar ve Listeler'!$B$6,"Orta","Düşük"))))</f>
        <v/>
      </c>
      <c r="O115" s="44"/>
      <c r="P115" s="44"/>
      <c r="Q115" s="44"/>
      <c r="R115" s="44"/>
      <c r="S115" s="44"/>
      <c r="T115" s="44"/>
      <c r="U115" s="44"/>
      <c r="V115" s="44"/>
      <c r="W115" s="109" t="str">
        <f>IF(A115="","",IFERROR(VLOOKUP(T115,'Ayarlar ve Listeler'!$W$17:$X$21,2,FALSE),1))</f>
        <v/>
      </c>
      <c r="X115" s="84"/>
      <c r="Y115" s="84"/>
      <c r="Z115" s="85" t="str">
        <f>IF(A115="","",IF(X115="",'Ayarlar ve Listeler'!$E$10,X115))</f>
        <v/>
      </c>
      <c r="AA115" s="85" t="str">
        <f>IF(A115="","",IF(Y115="",'Ayarlar ve Listeler'!$E$11,Y115))</f>
        <v/>
      </c>
      <c r="AB115" s="86" t="str">
        <f t="shared" si="9"/>
        <v/>
      </c>
      <c r="AC115" s="86" t="str">
        <f>IF(AB115="","",IFERROR(AB115/'Ayarlar ve Listeler'!$B$5,0))</f>
        <v/>
      </c>
      <c r="AD115" s="109" t="str">
        <f t="shared" si="10"/>
        <v/>
      </c>
      <c r="AE115" s="108" t="str">
        <f>IF(A115="","",IFERROR(MATCH(A115,'Pozisyon Envanteri'!$A$6:$A$105,0),""))</f>
        <v/>
      </c>
      <c r="AF115" s="108" t="str">
        <f t="shared" si="11"/>
        <v/>
      </c>
    </row>
    <row r="116" spans="1:32" ht="48" customHeight="1" x14ac:dyDescent="0.25">
      <c r="A116" s="44"/>
      <c r="B116" s="44"/>
      <c r="C116" s="44"/>
      <c r="D116" s="44"/>
      <c r="E116" s="44"/>
      <c r="F116" s="44"/>
      <c r="G116" s="112"/>
      <c r="H116" s="112"/>
      <c r="I116" s="117" t="str">
        <f t="shared" si="6"/>
        <v/>
      </c>
      <c r="J116" s="87" t="str">
        <f t="shared" si="7"/>
        <v/>
      </c>
      <c r="K116" s="78"/>
      <c r="L116" s="78"/>
      <c r="M116" s="88" t="str">
        <f t="shared" si="8"/>
        <v/>
      </c>
      <c r="N116" s="47" t="str">
        <f>IF(M116="","",IF(M116&gt;='Ayarlar ve Listeler'!$B$8,"Kritik",IF(M116&gt;='Ayarlar ve Listeler'!$B$7,"Yüksek",IF(M116&gt;='Ayarlar ve Listeler'!$B$6,"Orta","Düşük"))))</f>
        <v/>
      </c>
      <c r="O116" s="44"/>
      <c r="P116" s="44"/>
      <c r="Q116" s="44"/>
      <c r="R116" s="44"/>
      <c r="S116" s="44"/>
      <c r="T116" s="44"/>
      <c r="U116" s="44"/>
      <c r="V116" s="44"/>
      <c r="W116" s="109" t="str">
        <f>IF(A116="","",IFERROR(VLOOKUP(T116,'Ayarlar ve Listeler'!$W$17:$X$21,2,FALSE),1))</f>
        <v/>
      </c>
      <c r="X116" s="84"/>
      <c r="Y116" s="84"/>
      <c r="Z116" s="85" t="str">
        <f>IF(A116="","",IF(X116="",'Ayarlar ve Listeler'!$E$10,X116))</f>
        <v/>
      </c>
      <c r="AA116" s="85" t="str">
        <f>IF(A116="","",IF(Y116="",'Ayarlar ve Listeler'!$E$11,Y116))</f>
        <v/>
      </c>
      <c r="AB116" s="86" t="str">
        <f t="shared" si="9"/>
        <v/>
      </c>
      <c r="AC116" s="86" t="str">
        <f>IF(AB116="","",IFERROR(AB116/'Ayarlar ve Listeler'!$B$5,0))</f>
        <v/>
      </c>
      <c r="AD116" s="109" t="str">
        <f t="shared" si="10"/>
        <v/>
      </c>
      <c r="AE116" s="108" t="str">
        <f>IF(A116="","",IFERROR(MATCH(A116,'Pozisyon Envanteri'!$A$6:$A$105,0),""))</f>
        <v/>
      </c>
      <c r="AF116" s="108" t="str">
        <f t="shared" si="11"/>
        <v/>
      </c>
    </row>
    <row r="117" spans="1:32" ht="48" customHeight="1" x14ac:dyDescent="0.25">
      <c r="A117" s="44"/>
      <c r="B117" s="44"/>
      <c r="C117" s="44"/>
      <c r="D117" s="44"/>
      <c r="E117" s="44"/>
      <c r="F117" s="44"/>
      <c r="G117" s="112"/>
      <c r="H117" s="112"/>
      <c r="I117" s="117" t="str">
        <f t="shared" si="6"/>
        <v/>
      </c>
      <c r="J117" s="87" t="str">
        <f t="shared" si="7"/>
        <v/>
      </c>
      <c r="K117" s="78"/>
      <c r="L117" s="78"/>
      <c r="M117" s="88" t="str">
        <f t="shared" si="8"/>
        <v/>
      </c>
      <c r="N117" s="47" t="str">
        <f>IF(M117="","",IF(M117&gt;='Ayarlar ve Listeler'!$B$8,"Kritik",IF(M117&gt;='Ayarlar ve Listeler'!$B$7,"Yüksek",IF(M117&gt;='Ayarlar ve Listeler'!$B$6,"Orta","Düşük"))))</f>
        <v/>
      </c>
      <c r="O117" s="44"/>
      <c r="P117" s="44"/>
      <c r="Q117" s="44"/>
      <c r="R117" s="44"/>
      <c r="S117" s="44"/>
      <c r="T117" s="44"/>
      <c r="U117" s="44"/>
      <c r="V117" s="44"/>
      <c r="W117" s="109" t="str">
        <f>IF(A117="","",IFERROR(VLOOKUP(T117,'Ayarlar ve Listeler'!$W$17:$X$21,2,FALSE),1))</f>
        <v/>
      </c>
      <c r="X117" s="84"/>
      <c r="Y117" s="84"/>
      <c r="Z117" s="85" t="str">
        <f>IF(A117="","",IF(X117="",'Ayarlar ve Listeler'!$E$10,X117))</f>
        <v/>
      </c>
      <c r="AA117" s="85" t="str">
        <f>IF(A117="","",IF(Y117="",'Ayarlar ve Listeler'!$E$11,Y117))</f>
        <v/>
      </c>
      <c r="AB117" s="86" t="str">
        <f t="shared" si="9"/>
        <v/>
      </c>
      <c r="AC117" s="86" t="str">
        <f>IF(AB117="","",IFERROR(AB117/'Ayarlar ve Listeler'!$B$5,0))</f>
        <v/>
      </c>
      <c r="AD117" s="109" t="str">
        <f t="shared" si="10"/>
        <v/>
      </c>
      <c r="AE117" s="108" t="str">
        <f>IF(A117="","",IFERROR(MATCH(A117,'Pozisyon Envanteri'!$A$6:$A$105,0),""))</f>
        <v/>
      </c>
      <c r="AF117" s="108" t="str">
        <f t="shared" si="11"/>
        <v/>
      </c>
    </row>
    <row r="118" spans="1:32" ht="48" customHeight="1" x14ac:dyDescent="0.25">
      <c r="A118" s="44"/>
      <c r="B118" s="44"/>
      <c r="C118" s="44"/>
      <c r="D118" s="44"/>
      <c r="E118" s="44"/>
      <c r="F118" s="44"/>
      <c r="G118" s="112"/>
      <c r="H118" s="112"/>
      <c r="I118" s="117" t="str">
        <f t="shared" si="6"/>
        <v/>
      </c>
      <c r="J118" s="87" t="str">
        <f t="shared" si="7"/>
        <v/>
      </c>
      <c r="K118" s="78"/>
      <c r="L118" s="78"/>
      <c r="M118" s="88" t="str">
        <f t="shared" si="8"/>
        <v/>
      </c>
      <c r="N118" s="47" t="str">
        <f>IF(M118="","",IF(M118&gt;='Ayarlar ve Listeler'!$B$8,"Kritik",IF(M118&gt;='Ayarlar ve Listeler'!$B$7,"Yüksek",IF(M118&gt;='Ayarlar ve Listeler'!$B$6,"Orta","Düşük"))))</f>
        <v/>
      </c>
      <c r="O118" s="44"/>
      <c r="P118" s="44"/>
      <c r="Q118" s="44"/>
      <c r="R118" s="44"/>
      <c r="S118" s="44"/>
      <c r="T118" s="44"/>
      <c r="U118" s="44"/>
      <c r="V118" s="44"/>
      <c r="W118" s="109" t="str">
        <f>IF(A118="","",IFERROR(VLOOKUP(T118,'Ayarlar ve Listeler'!$W$17:$X$21,2,FALSE),1))</f>
        <v/>
      </c>
      <c r="X118" s="84"/>
      <c r="Y118" s="84"/>
      <c r="Z118" s="85" t="str">
        <f>IF(A118="","",IF(X118="",'Ayarlar ve Listeler'!$E$10,X118))</f>
        <v/>
      </c>
      <c r="AA118" s="85" t="str">
        <f>IF(A118="","",IF(Y118="",'Ayarlar ve Listeler'!$E$11,Y118))</f>
        <v/>
      </c>
      <c r="AB118" s="86" t="str">
        <f t="shared" si="9"/>
        <v/>
      </c>
      <c r="AC118" s="86" t="str">
        <f>IF(AB118="","",IFERROR(AB118/'Ayarlar ve Listeler'!$B$5,0))</f>
        <v/>
      </c>
      <c r="AD118" s="109" t="str">
        <f t="shared" si="10"/>
        <v/>
      </c>
      <c r="AE118" s="108" t="str">
        <f>IF(A118="","",IFERROR(MATCH(A118,'Pozisyon Envanteri'!$A$6:$A$105,0),""))</f>
        <v/>
      </c>
      <c r="AF118" s="108" t="str">
        <f t="shared" si="11"/>
        <v/>
      </c>
    </row>
    <row r="119" spans="1:32" ht="48" customHeight="1" x14ac:dyDescent="0.25">
      <c r="A119" s="44"/>
      <c r="B119" s="44"/>
      <c r="C119" s="44"/>
      <c r="D119" s="44"/>
      <c r="E119" s="44"/>
      <c r="F119" s="44"/>
      <c r="G119" s="112"/>
      <c r="H119" s="112"/>
      <c r="I119" s="117" t="str">
        <f t="shared" si="6"/>
        <v/>
      </c>
      <c r="J119" s="87" t="str">
        <f t="shared" si="7"/>
        <v/>
      </c>
      <c r="K119" s="78"/>
      <c r="L119" s="78"/>
      <c r="M119" s="88" t="str">
        <f t="shared" si="8"/>
        <v/>
      </c>
      <c r="N119" s="47" t="str">
        <f>IF(M119="","",IF(M119&gt;='Ayarlar ve Listeler'!$B$8,"Kritik",IF(M119&gt;='Ayarlar ve Listeler'!$B$7,"Yüksek",IF(M119&gt;='Ayarlar ve Listeler'!$B$6,"Orta","Düşük"))))</f>
        <v/>
      </c>
      <c r="O119" s="44"/>
      <c r="P119" s="44"/>
      <c r="Q119" s="44"/>
      <c r="R119" s="44"/>
      <c r="S119" s="44"/>
      <c r="T119" s="44"/>
      <c r="U119" s="44"/>
      <c r="V119" s="44"/>
      <c r="W119" s="109" t="str">
        <f>IF(A119="","",IFERROR(VLOOKUP(T119,'Ayarlar ve Listeler'!$W$17:$X$21,2,FALSE),1))</f>
        <v/>
      </c>
      <c r="X119" s="84"/>
      <c r="Y119" s="84"/>
      <c r="Z119" s="85" t="str">
        <f>IF(A119="","",IF(X119="",'Ayarlar ve Listeler'!$E$10,X119))</f>
        <v/>
      </c>
      <c r="AA119" s="85" t="str">
        <f>IF(A119="","",IF(Y119="",'Ayarlar ve Listeler'!$E$11,Y119))</f>
        <v/>
      </c>
      <c r="AB119" s="86" t="str">
        <f t="shared" si="9"/>
        <v/>
      </c>
      <c r="AC119" s="86" t="str">
        <f>IF(AB119="","",IFERROR(AB119/'Ayarlar ve Listeler'!$B$5,0))</f>
        <v/>
      </c>
      <c r="AD119" s="109" t="str">
        <f t="shared" si="10"/>
        <v/>
      </c>
      <c r="AE119" s="108" t="str">
        <f>IF(A119="","",IFERROR(MATCH(A119,'Pozisyon Envanteri'!$A$6:$A$105,0),""))</f>
        <v/>
      </c>
      <c r="AF119" s="108" t="str">
        <f t="shared" si="11"/>
        <v/>
      </c>
    </row>
    <row r="120" spans="1:32" ht="48" customHeight="1" x14ac:dyDescent="0.25">
      <c r="A120" s="44"/>
      <c r="B120" s="44"/>
      <c r="C120" s="44"/>
      <c r="D120" s="44"/>
      <c r="E120" s="44"/>
      <c r="F120" s="44"/>
      <c r="G120" s="112"/>
      <c r="H120" s="112"/>
      <c r="I120" s="117" t="str">
        <f t="shared" si="6"/>
        <v/>
      </c>
      <c r="J120" s="87" t="str">
        <f t="shared" si="7"/>
        <v/>
      </c>
      <c r="K120" s="78"/>
      <c r="L120" s="78"/>
      <c r="M120" s="88" t="str">
        <f t="shared" si="8"/>
        <v/>
      </c>
      <c r="N120" s="47" t="str">
        <f>IF(M120="","",IF(M120&gt;='Ayarlar ve Listeler'!$B$8,"Kritik",IF(M120&gt;='Ayarlar ve Listeler'!$B$7,"Yüksek",IF(M120&gt;='Ayarlar ve Listeler'!$B$6,"Orta","Düşük"))))</f>
        <v/>
      </c>
      <c r="O120" s="44"/>
      <c r="P120" s="44"/>
      <c r="Q120" s="44"/>
      <c r="R120" s="44"/>
      <c r="S120" s="44"/>
      <c r="T120" s="44"/>
      <c r="U120" s="44"/>
      <c r="V120" s="44"/>
      <c r="W120" s="109" t="str">
        <f>IF(A120="","",IFERROR(VLOOKUP(T120,'Ayarlar ve Listeler'!$W$17:$X$21,2,FALSE),1))</f>
        <v/>
      </c>
      <c r="X120" s="84"/>
      <c r="Y120" s="84"/>
      <c r="Z120" s="85" t="str">
        <f>IF(A120="","",IF(X120="",'Ayarlar ve Listeler'!$E$10,X120))</f>
        <v/>
      </c>
      <c r="AA120" s="85" t="str">
        <f>IF(A120="","",IF(Y120="",'Ayarlar ve Listeler'!$E$11,Y120))</f>
        <v/>
      </c>
      <c r="AB120" s="86" t="str">
        <f t="shared" si="9"/>
        <v/>
      </c>
      <c r="AC120" s="86" t="str">
        <f>IF(AB120="","",IFERROR(AB120/'Ayarlar ve Listeler'!$B$5,0))</f>
        <v/>
      </c>
      <c r="AD120" s="109" t="str">
        <f t="shared" si="10"/>
        <v/>
      </c>
      <c r="AE120" s="108" t="str">
        <f>IF(A120="","",IFERROR(MATCH(A120,'Pozisyon Envanteri'!$A$6:$A$105,0),""))</f>
        <v/>
      </c>
      <c r="AF120" s="108" t="str">
        <f t="shared" si="11"/>
        <v/>
      </c>
    </row>
    <row r="121" spans="1:32" ht="48" customHeight="1" x14ac:dyDescent="0.25">
      <c r="A121" s="44"/>
      <c r="B121" s="44"/>
      <c r="C121" s="44"/>
      <c r="D121" s="44"/>
      <c r="E121" s="44"/>
      <c r="F121" s="44"/>
      <c r="G121" s="112"/>
      <c r="H121" s="112"/>
      <c r="I121" s="117" t="str">
        <f t="shared" si="6"/>
        <v/>
      </c>
      <c r="J121" s="87" t="str">
        <f t="shared" si="7"/>
        <v/>
      </c>
      <c r="K121" s="78"/>
      <c r="L121" s="78"/>
      <c r="M121" s="88" t="str">
        <f t="shared" si="8"/>
        <v/>
      </c>
      <c r="N121" s="47" t="str">
        <f>IF(M121="","",IF(M121&gt;='Ayarlar ve Listeler'!$B$8,"Kritik",IF(M121&gt;='Ayarlar ve Listeler'!$B$7,"Yüksek",IF(M121&gt;='Ayarlar ve Listeler'!$B$6,"Orta","Düşük"))))</f>
        <v/>
      </c>
      <c r="O121" s="44"/>
      <c r="P121" s="44"/>
      <c r="Q121" s="44"/>
      <c r="R121" s="44"/>
      <c r="S121" s="44"/>
      <c r="T121" s="44"/>
      <c r="U121" s="44"/>
      <c r="V121" s="44"/>
      <c r="W121" s="109" t="str">
        <f>IF(A121="","",IFERROR(VLOOKUP(T121,'Ayarlar ve Listeler'!$W$17:$X$21,2,FALSE),1))</f>
        <v/>
      </c>
      <c r="X121" s="84"/>
      <c r="Y121" s="84"/>
      <c r="Z121" s="85" t="str">
        <f>IF(A121="","",IF(X121="",'Ayarlar ve Listeler'!$E$10,X121))</f>
        <v/>
      </c>
      <c r="AA121" s="85" t="str">
        <f>IF(A121="","",IF(Y121="",'Ayarlar ve Listeler'!$E$11,Y121))</f>
        <v/>
      </c>
      <c r="AB121" s="86" t="str">
        <f t="shared" si="9"/>
        <v/>
      </c>
      <c r="AC121" s="86" t="str">
        <f>IF(AB121="","",IFERROR(AB121/'Ayarlar ve Listeler'!$B$5,0))</f>
        <v/>
      </c>
      <c r="AD121" s="109" t="str">
        <f t="shared" si="10"/>
        <v/>
      </c>
      <c r="AE121" s="108" t="str">
        <f>IF(A121="","",IFERROR(MATCH(A121,'Pozisyon Envanteri'!$A$6:$A$105,0),""))</f>
        <v/>
      </c>
      <c r="AF121" s="108" t="str">
        <f t="shared" si="11"/>
        <v/>
      </c>
    </row>
    <row r="122" spans="1:32" ht="48" customHeight="1" x14ac:dyDescent="0.25">
      <c r="A122" s="44"/>
      <c r="B122" s="44"/>
      <c r="C122" s="44"/>
      <c r="D122" s="44"/>
      <c r="E122" s="44"/>
      <c r="F122" s="44"/>
      <c r="G122" s="112"/>
      <c r="H122" s="112"/>
      <c r="I122" s="117" t="str">
        <f t="shared" si="6"/>
        <v/>
      </c>
      <c r="J122" s="87" t="str">
        <f t="shared" si="7"/>
        <v/>
      </c>
      <c r="K122" s="78"/>
      <c r="L122" s="78"/>
      <c r="M122" s="88" t="str">
        <f t="shared" si="8"/>
        <v/>
      </c>
      <c r="N122" s="47" t="str">
        <f>IF(M122="","",IF(M122&gt;='Ayarlar ve Listeler'!$B$8,"Kritik",IF(M122&gt;='Ayarlar ve Listeler'!$B$7,"Yüksek",IF(M122&gt;='Ayarlar ve Listeler'!$B$6,"Orta","Düşük"))))</f>
        <v/>
      </c>
      <c r="O122" s="44"/>
      <c r="P122" s="44"/>
      <c r="Q122" s="44"/>
      <c r="R122" s="44"/>
      <c r="S122" s="44"/>
      <c r="T122" s="44"/>
      <c r="U122" s="44"/>
      <c r="V122" s="44"/>
      <c r="W122" s="109" t="str">
        <f>IF(A122="","",IFERROR(VLOOKUP(T122,'Ayarlar ve Listeler'!$W$17:$X$21,2,FALSE),1))</f>
        <v/>
      </c>
      <c r="X122" s="84"/>
      <c r="Y122" s="84"/>
      <c r="Z122" s="85" t="str">
        <f>IF(A122="","",IF(X122="",'Ayarlar ve Listeler'!$E$10,X122))</f>
        <v/>
      </c>
      <c r="AA122" s="85" t="str">
        <f>IF(A122="","",IF(Y122="",'Ayarlar ve Listeler'!$E$11,Y122))</f>
        <v/>
      </c>
      <c r="AB122" s="86" t="str">
        <f t="shared" si="9"/>
        <v/>
      </c>
      <c r="AC122" s="86" t="str">
        <f>IF(AB122="","",IFERROR(AB122/'Ayarlar ve Listeler'!$B$5,0))</f>
        <v/>
      </c>
      <c r="AD122" s="109" t="str">
        <f t="shared" si="10"/>
        <v/>
      </c>
      <c r="AE122" s="108" t="str">
        <f>IF(A122="","",IFERROR(MATCH(A122,'Pozisyon Envanteri'!$A$6:$A$105,0),""))</f>
        <v/>
      </c>
      <c r="AF122" s="108" t="str">
        <f t="shared" si="11"/>
        <v/>
      </c>
    </row>
    <row r="123" spans="1:32" ht="48" customHeight="1" x14ac:dyDescent="0.25">
      <c r="A123" s="44"/>
      <c r="B123" s="44"/>
      <c r="C123" s="44"/>
      <c r="D123" s="44"/>
      <c r="E123" s="44"/>
      <c r="F123" s="44"/>
      <c r="G123" s="112"/>
      <c r="H123" s="112"/>
      <c r="I123" s="117" t="str">
        <f t="shared" si="6"/>
        <v/>
      </c>
      <c r="J123" s="87" t="str">
        <f t="shared" si="7"/>
        <v/>
      </c>
      <c r="K123" s="78"/>
      <c r="L123" s="78"/>
      <c r="M123" s="88" t="str">
        <f t="shared" si="8"/>
        <v/>
      </c>
      <c r="N123" s="47" t="str">
        <f>IF(M123="","",IF(M123&gt;='Ayarlar ve Listeler'!$B$8,"Kritik",IF(M123&gt;='Ayarlar ve Listeler'!$B$7,"Yüksek",IF(M123&gt;='Ayarlar ve Listeler'!$B$6,"Orta","Düşük"))))</f>
        <v/>
      </c>
      <c r="O123" s="44"/>
      <c r="P123" s="44"/>
      <c r="Q123" s="44"/>
      <c r="R123" s="44"/>
      <c r="S123" s="44"/>
      <c r="T123" s="44"/>
      <c r="U123" s="44"/>
      <c r="V123" s="44"/>
      <c r="W123" s="109" t="str">
        <f>IF(A123="","",IFERROR(VLOOKUP(T123,'Ayarlar ve Listeler'!$W$17:$X$21,2,FALSE),1))</f>
        <v/>
      </c>
      <c r="X123" s="84"/>
      <c r="Y123" s="84"/>
      <c r="Z123" s="85" t="str">
        <f>IF(A123="","",IF(X123="",'Ayarlar ve Listeler'!$E$10,X123))</f>
        <v/>
      </c>
      <c r="AA123" s="85" t="str">
        <f>IF(A123="","",IF(Y123="",'Ayarlar ve Listeler'!$E$11,Y123))</f>
        <v/>
      </c>
      <c r="AB123" s="86" t="str">
        <f t="shared" si="9"/>
        <v/>
      </c>
      <c r="AC123" s="86" t="str">
        <f>IF(AB123="","",IFERROR(AB123/'Ayarlar ve Listeler'!$B$5,0))</f>
        <v/>
      </c>
      <c r="AD123" s="109" t="str">
        <f t="shared" si="10"/>
        <v/>
      </c>
      <c r="AE123" s="108" t="str">
        <f>IF(A123="","",IFERROR(MATCH(A123,'Pozisyon Envanteri'!$A$6:$A$105,0),""))</f>
        <v/>
      </c>
      <c r="AF123" s="108" t="str">
        <f t="shared" si="11"/>
        <v/>
      </c>
    </row>
    <row r="124" spans="1:32" ht="48" customHeight="1" x14ac:dyDescent="0.25">
      <c r="A124" s="44"/>
      <c r="B124" s="44"/>
      <c r="C124" s="44"/>
      <c r="D124" s="44"/>
      <c r="E124" s="44"/>
      <c r="F124" s="44"/>
      <c r="G124" s="112"/>
      <c r="H124" s="112"/>
      <c r="I124" s="117" t="str">
        <f t="shared" si="6"/>
        <v/>
      </c>
      <c r="J124" s="87" t="str">
        <f t="shared" si="7"/>
        <v/>
      </c>
      <c r="K124" s="78"/>
      <c r="L124" s="78"/>
      <c r="M124" s="88" t="str">
        <f t="shared" si="8"/>
        <v/>
      </c>
      <c r="N124" s="47" t="str">
        <f>IF(M124="","",IF(M124&gt;='Ayarlar ve Listeler'!$B$8,"Kritik",IF(M124&gt;='Ayarlar ve Listeler'!$B$7,"Yüksek",IF(M124&gt;='Ayarlar ve Listeler'!$B$6,"Orta","Düşük"))))</f>
        <v/>
      </c>
      <c r="O124" s="44"/>
      <c r="P124" s="44"/>
      <c r="Q124" s="44"/>
      <c r="R124" s="44"/>
      <c r="S124" s="44"/>
      <c r="T124" s="44"/>
      <c r="U124" s="44"/>
      <c r="V124" s="44"/>
      <c r="W124" s="109" t="str">
        <f>IF(A124="","",IFERROR(VLOOKUP(T124,'Ayarlar ve Listeler'!$W$17:$X$21,2,FALSE),1))</f>
        <v/>
      </c>
      <c r="X124" s="84"/>
      <c r="Y124" s="84"/>
      <c r="Z124" s="85" t="str">
        <f>IF(A124="","",IF(X124="",'Ayarlar ve Listeler'!$E$10,X124))</f>
        <v/>
      </c>
      <c r="AA124" s="85" t="str">
        <f>IF(A124="","",IF(Y124="",'Ayarlar ve Listeler'!$E$11,Y124))</f>
        <v/>
      </c>
      <c r="AB124" s="86" t="str">
        <f t="shared" si="9"/>
        <v/>
      </c>
      <c r="AC124" s="86" t="str">
        <f>IF(AB124="","",IFERROR(AB124/'Ayarlar ve Listeler'!$B$5,0))</f>
        <v/>
      </c>
      <c r="AD124" s="109" t="str">
        <f t="shared" si="10"/>
        <v/>
      </c>
      <c r="AE124" s="108" t="str">
        <f>IF(A124="","",IFERROR(MATCH(A124,'Pozisyon Envanteri'!$A$6:$A$105,0),""))</f>
        <v/>
      </c>
      <c r="AF124" s="108" t="str">
        <f t="shared" si="11"/>
        <v/>
      </c>
    </row>
    <row r="125" spans="1:32" ht="48" customHeight="1" x14ac:dyDescent="0.25">
      <c r="A125" s="44"/>
      <c r="B125" s="44"/>
      <c r="C125" s="44"/>
      <c r="D125" s="44"/>
      <c r="E125" s="44"/>
      <c r="F125" s="44"/>
      <c r="G125" s="112"/>
      <c r="H125" s="112"/>
      <c r="I125" s="117" t="str">
        <f t="shared" si="6"/>
        <v/>
      </c>
      <c r="J125" s="87" t="str">
        <f t="shared" si="7"/>
        <v/>
      </c>
      <c r="K125" s="78"/>
      <c r="L125" s="78"/>
      <c r="M125" s="88" t="str">
        <f t="shared" si="8"/>
        <v/>
      </c>
      <c r="N125" s="47" t="str">
        <f>IF(M125="","",IF(M125&gt;='Ayarlar ve Listeler'!$B$8,"Kritik",IF(M125&gt;='Ayarlar ve Listeler'!$B$7,"Yüksek",IF(M125&gt;='Ayarlar ve Listeler'!$B$6,"Orta","Düşük"))))</f>
        <v/>
      </c>
      <c r="O125" s="44"/>
      <c r="P125" s="44"/>
      <c r="Q125" s="44"/>
      <c r="R125" s="44"/>
      <c r="S125" s="44"/>
      <c r="T125" s="44"/>
      <c r="U125" s="44"/>
      <c r="V125" s="44"/>
      <c r="W125" s="109" t="str">
        <f>IF(A125="","",IFERROR(VLOOKUP(T125,'Ayarlar ve Listeler'!$W$17:$X$21,2,FALSE),1))</f>
        <v/>
      </c>
      <c r="X125" s="84"/>
      <c r="Y125" s="84"/>
      <c r="Z125" s="85" t="str">
        <f>IF(A125="","",IF(X125="",'Ayarlar ve Listeler'!$E$10,X125))</f>
        <v/>
      </c>
      <c r="AA125" s="85" t="str">
        <f>IF(A125="","",IF(Y125="",'Ayarlar ve Listeler'!$E$11,Y125))</f>
        <v/>
      </c>
      <c r="AB125" s="86" t="str">
        <f t="shared" si="9"/>
        <v/>
      </c>
      <c r="AC125" s="86" t="str">
        <f>IF(AB125="","",IFERROR(AB125/'Ayarlar ve Listeler'!$B$5,0))</f>
        <v/>
      </c>
      <c r="AD125" s="109" t="str">
        <f t="shared" si="10"/>
        <v/>
      </c>
      <c r="AE125" s="108" t="str">
        <f>IF(A125="","",IFERROR(MATCH(A125,'Pozisyon Envanteri'!$A$6:$A$105,0),""))</f>
        <v/>
      </c>
      <c r="AF125" s="108" t="str">
        <f t="shared" si="11"/>
        <v/>
      </c>
    </row>
    <row r="126" spans="1:32" ht="48" customHeight="1" x14ac:dyDescent="0.25">
      <c r="A126" s="44"/>
      <c r="B126" s="44"/>
      <c r="C126" s="44"/>
      <c r="D126" s="44"/>
      <c r="E126" s="44"/>
      <c r="F126" s="44"/>
      <c r="G126" s="112"/>
      <c r="H126" s="112"/>
      <c r="I126" s="117" t="str">
        <f t="shared" si="6"/>
        <v/>
      </c>
      <c r="J126" s="87" t="str">
        <f t="shared" si="7"/>
        <v/>
      </c>
      <c r="K126" s="78"/>
      <c r="L126" s="78"/>
      <c r="M126" s="88" t="str">
        <f t="shared" si="8"/>
        <v/>
      </c>
      <c r="N126" s="47" t="str">
        <f>IF(M126="","",IF(M126&gt;='Ayarlar ve Listeler'!$B$8,"Kritik",IF(M126&gt;='Ayarlar ve Listeler'!$B$7,"Yüksek",IF(M126&gt;='Ayarlar ve Listeler'!$B$6,"Orta","Düşük"))))</f>
        <v/>
      </c>
      <c r="O126" s="44"/>
      <c r="P126" s="44"/>
      <c r="Q126" s="44"/>
      <c r="R126" s="44"/>
      <c r="S126" s="44"/>
      <c r="T126" s="44"/>
      <c r="U126" s="44"/>
      <c r="V126" s="44"/>
      <c r="W126" s="109" t="str">
        <f>IF(A126="","",IFERROR(VLOOKUP(T126,'Ayarlar ve Listeler'!$W$17:$X$21,2,FALSE),1))</f>
        <v/>
      </c>
      <c r="X126" s="84"/>
      <c r="Y126" s="84"/>
      <c r="Z126" s="85" t="str">
        <f>IF(A126="","",IF(X126="",'Ayarlar ve Listeler'!$E$10,X126))</f>
        <v/>
      </c>
      <c r="AA126" s="85" t="str">
        <f>IF(A126="","",IF(Y126="",'Ayarlar ve Listeler'!$E$11,Y126))</f>
        <v/>
      </c>
      <c r="AB126" s="86" t="str">
        <f t="shared" si="9"/>
        <v/>
      </c>
      <c r="AC126" s="86" t="str">
        <f>IF(AB126="","",IFERROR(AB126/'Ayarlar ve Listeler'!$B$5,0))</f>
        <v/>
      </c>
      <c r="AD126" s="109" t="str">
        <f t="shared" si="10"/>
        <v/>
      </c>
      <c r="AE126" s="108" t="str">
        <f>IF(A126="","",IFERROR(MATCH(A126,'Pozisyon Envanteri'!$A$6:$A$105,0),""))</f>
        <v/>
      </c>
      <c r="AF126" s="108" t="str">
        <f t="shared" si="11"/>
        <v/>
      </c>
    </row>
    <row r="127" spans="1:32" ht="48" customHeight="1" x14ac:dyDescent="0.25">
      <c r="A127" s="44"/>
      <c r="B127" s="44"/>
      <c r="C127" s="44"/>
      <c r="D127" s="44"/>
      <c r="E127" s="44"/>
      <c r="F127" s="44"/>
      <c r="G127" s="112"/>
      <c r="H127" s="112"/>
      <c r="I127" s="117" t="str">
        <f t="shared" si="6"/>
        <v/>
      </c>
      <c r="J127" s="87" t="str">
        <f t="shared" si="7"/>
        <v/>
      </c>
      <c r="K127" s="78"/>
      <c r="L127" s="78"/>
      <c r="M127" s="88" t="str">
        <f t="shared" si="8"/>
        <v/>
      </c>
      <c r="N127" s="47" t="str">
        <f>IF(M127="","",IF(M127&gt;='Ayarlar ve Listeler'!$B$8,"Kritik",IF(M127&gt;='Ayarlar ve Listeler'!$B$7,"Yüksek",IF(M127&gt;='Ayarlar ve Listeler'!$B$6,"Orta","Düşük"))))</f>
        <v/>
      </c>
      <c r="O127" s="44"/>
      <c r="P127" s="44"/>
      <c r="Q127" s="44"/>
      <c r="R127" s="44"/>
      <c r="S127" s="44"/>
      <c r="T127" s="44"/>
      <c r="U127" s="44"/>
      <c r="V127" s="44"/>
      <c r="W127" s="109" t="str">
        <f>IF(A127="","",IFERROR(VLOOKUP(T127,'Ayarlar ve Listeler'!$W$17:$X$21,2,FALSE),1))</f>
        <v/>
      </c>
      <c r="X127" s="84"/>
      <c r="Y127" s="84"/>
      <c r="Z127" s="85" t="str">
        <f>IF(A127="","",IF(X127="",'Ayarlar ve Listeler'!$E$10,X127))</f>
        <v/>
      </c>
      <c r="AA127" s="85" t="str">
        <f>IF(A127="","",IF(Y127="",'Ayarlar ve Listeler'!$E$11,Y127))</f>
        <v/>
      </c>
      <c r="AB127" s="86" t="str">
        <f t="shared" si="9"/>
        <v/>
      </c>
      <c r="AC127" s="86" t="str">
        <f>IF(AB127="","",IFERROR(AB127/'Ayarlar ve Listeler'!$B$5,0))</f>
        <v/>
      </c>
      <c r="AD127" s="109" t="str">
        <f t="shared" si="10"/>
        <v/>
      </c>
      <c r="AE127" s="108" t="str">
        <f>IF(A127="","",IFERROR(MATCH(A127,'Pozisyon Envanteri'!$A$6:$A$105,0),""))</f>
        <v/>
      </c>
      <c r="AF127" s="108" t="str">
        <f t="shared" si="11"/>
        <v/>
      </c>
    </row>
    <row r="128" spans="1:32" ht="48" customHeight="1" x14ac:dyDescent="0.25">
      <c r="A128" s="44"/>
      <c r="B128" s="44"/>
      <c r="C128" s="44"/>
      <c r="D128" s="44"/>
      <c r="E128" s="44"/>
      <c r="F128" s="44"/>
      <c r="G128" s="112"/>
      <c r="H128" s="112"/>
      <c r="I128" s="117" t="str">
        <f t="shared" si="6"/>
        <v/>
      </c>
      <c r="J128" s="87" t="str">
        <f t="shared" si="7"/>
        <v/>
      </c>
      <c r="K128" s="78"/>
      <c r="L128" s="78"/>
      <c r="M128" s="88" t="str">
        <f t="shared" si="8"/>
        <v/>
      </c>
      <c r="N128" s="47" t="str">
        <f>IF(M128="","",IF(M128&gt;='Ayarlar ve Listeler'!$B$8,"Kritik",IF(M128&gt;='Ayarlar ve Listeler'!$B$7,"Yüksek",IF(M128&gt;='Ayarlar ve Listeler'!$B$6,"Orta","Düşük"))))</f>
        <v/>
      </c>
      <c r="O128" s="44"/>
      <c r="P128" s="44"/>
      <c r="Q128" s="44"/>
      <c r="R128" s="44"/>
      <c r="S128" s="44"/>
      <c r="T128" s="44"/>
      <c r="U128" s="44"/>
      <c r="V128" s="44"/>
      <c r="W128" s="109" t="str">
        <f>IF(A128="","",IFERROR(VLOOKUP(T128,'Ayarlar ve Listeler'!$W$17:$X$21,2,FALSE),1))</f>
        <v/>
      </c>
      <c r="X128" s="84"/>
      <c r="Y128" s="84"/>
      <c r="Z128" s="85" t="str">
        <f>IF(A128="","",IF(X128="",'Ayarlar ve Listeler'!$E$10,X128))</f>
        <v/>
      </c>
      <c r="AA128" s="85" t="str">
        <f>IF(A128="","",IF(Y128="",'Ayarlar ve Listeler'!$E$11,Y128))</f>
        <v/>
      </c>
      <c r="AB128" s="86" t="str">
        <f t="shared" si="9"/>
        <v/>
      </c>
      <c r="AC128" s="86" t="str">
        <f>IF(AB128="","",IFERROR(AB128/'Ayarlar ve Listeler'!$B$5,0))</f>
        <v/>
      </c>
      <c r="AD128" s="109" t="str">
        <f t="shared" si="10"/>
        <v/>
      </c>
      <c r="AE128" s="108" t="str">
        <f>IF(A128="","",IFERROR(MATCH(A128,'Pozisyon Envanteri'!$A$6:$A$105,0),""))</f>
        <v/>
      </c>
      <c r="AF128" s="108" t="str">
        <f t="shared" si="11"/>
        <v/>
      </c>
    </row>
    <row r="129" spans="1:32" ht="48" customHeight="1" x14ac:dyDescent="0.25">
      <c r="A129" s="44"/>
      <c r="B129" s="44"/>
      <c r="C129" s="44"/>
      <c r="D129" s="44"/>
      <c r="E129" s="44"/>
      <c r="F129" s="44"/>
      <c r="G129" s="112"/>
      <c r="H129" s="112"/>
      <c r="I129" s="117" t="str">
        <f t="shared" si="6"/>
        <v/>
      </c>
      <c r="J129" s="87" t="str">
        <f t="shared" si="7"/>
        <v/>
      </c>
      <c r="K129" s="78"/>
      <c r="L129" s="78"/>
      <c r="M129" s="88" t="str">
        <f t="shared" si="8"/>
        <v/>
      </c>
      <c r="N129" s="47" t="str">
        <f>IF(M129="","",IF(M129&gt;='Ayarlar ve Listeler'!$B$8,"Kritik",IF(M129&gt;='Ayarlar ve Listeler'!$B$7,"Yüksek",IF(M129&gt;='Ayarlar ve Listeler'!$B$6,"Orta","Düşük"))))</f>
        <v/>
      </c>
      <c r="O129" s="44"/>
      <c r="P129" s="44"/>
      <c r="Q129" s="44"/>
      <c r="R129" s="44"/>
      <c r="S129" s="44"/>
      <c r="T129" s="44"/>
      <c r="U129" s="44"/>
      <c r="V129" s="44"/>
      <c r="W129" s="109" t="str">
        <f>IF(A129="","",IFERROR(VLOOKUP(T129,'Ayarlar ve Listeler'!$W$17:$X$21,2,FALSE),1))</f>
        <v/>
      </c>
      <c r="X129" s="84"/>
      <c r="Y129" s="84"/>
      <c r="Z129" s="85" t="str">
        <f>IF(A129="","",IF(X129="",'Ayarlar ve Listeler'!$E$10,X129))</f>
        <v/>
      </c>
      <c r="AA129" s="85" t="str">
        <f>IF(A129="","",IF(Y129="",'Ayarlar ve Listeler'!$E$11,Y129))</f>
        <v/>
      </c>
      <c r="AB129" s="86" t="str">
        <f t="shared" si="9"/>
        <v/>
      </c>
      <c r="AC129" s="86" t="str">
        <f>IF(AB129="","",IFERROR(AB129/'Ayarlar ve Listeler'!$B$5,0))</f>
        <v/>
      </c>
      <c r="AD129" s="109" t="str">
        <f t="shared" si="10"/>
        <v/>
      </c>
      <c r="AE129" s="108" t="str">
        <f>IF(A129="","",IFERROR(MATCH(A129,'Pozisyon Envanteri'!$A$6:$A$105,0),""))</f>
        <v/>
      </c>
      <c r="AF129" s="108" t="str">
        <f t="shared" si="11"/>
        <v/>
      </c>
    </row>
    <row r="130" spans="1:32" ht="48" customHeight="1" x14ac:dyDescent="0.25">
      <c r="A130" s="44"/>
      <c r="B130" s="44"/>
      <c r="C130" s="44"/>
      <c r="D130" s="44"/>
      <c r="E130" s="44"/>
      <c r="F130" s="44"/>
      <c r="G130" s="112"/>
      <c r="H130" s="112"/>
      <c r="I130" s="117" t="str">
        <f t="shared" si="6"/>
        <v/>
      </c>
      <c r="J130" s="87" t="str">
        <f t="shared" si="7"/>
        <v/>
      </c>
      <c r="K130" s="78"/>
      <c r="L130" s="78"/>
      <c r="M130" s="88" t="str">
        <f t="shared" si="8"/>
        <v/>
      </c>
      <c r="N130" s="47" t="str">
        <f>IF(M130="","",IF(M130&gt;='Ayarlar ve Listeler'!$B$8,"Kritik",IF(M130&gt;='Ayarlar ve Listeler'!$B$7,"Yüksek",IF(M130&gt;='Ayarlar ve Listeler'!$B$6,"Orta","Düşük"))))</f>
        <v/>
      </c>
      <c r="O130" s="44"/>
      <c r="P130" s="44"/>
      <c r="Q130" s="44"/>
      <c r="R130" s="44"/>
      <c r="S130" s="44"/>
      <c r="T130" s="44"/>
      <c r="U130" s="44"/>
      <c r="V130" s="44"/>
      <c r="W130" s="109" t="str">
        <f>IF(A130="","",IFERROR(VLOOKUP(T130,'Ayarlar ve Listeler'!$W$17:$X$21,2,FALSE),1))</f>
        <v/>
      </c>
      <c r="X130" s="84"/>
      <c r="Y130" s="84"/>
      <c r="Z130" s="85" t="str">
        <f>IF(A130="","",IF(X130="",'Ayarlar ve Listeler'!$E$10,X130))</f>
        <v/>
      </c>
      <c r="AA130" s="85" t="str">
        <f>IF(A130="","",IF(Y130="",'Ayarlar ve Listeler'!$E$11,Y130))</f>
        <v/>
      </c>
      <c r="AB130" s="86" t="str">
        <f t="shared" si="9"/>
        <v/>
      </c>
      <c r="AC130" s="86" t="str">
        <f>IF(AB130="","",IFERROR(AB130/'Ayarlar ve Listeler'!$B$5,0))</f>
        <v/>
      </c>
      <c r="AD130" s="109" t="str">
        <f t="shared" si="10"/>
        <v/>
      </c>
      <c r="AE130" s="108" t="str">
        <f>IF(A130="","",IFERROR(MATCH(A130,'Pozisyon Envanteri'!$A$6:$A$105,0),""))</f>
        <v/>
      </c>
      <c r="AF130" s="108" t="str">
        <f t="shared" si="11"/>
        <v/>
      </c>
    </row>
    <row r="131" spans="1:32" ht="48" customHeight="1" x14ac:dyDescent="0.25">
      <c r="A131" s="44"/>
      <c r="B131" s="44"/>
      <c r="C131" s="44"/>
      <c r="D131" s="44"/>
      <c r="E131" s="44"/>
      <c r="F131" s="44"/>
      <c r="G131" s="112"/>
      <c r="H131" s="112"/>
      <c r="I131" s="117" t="str">
        <f t="shared" si="6"/>
        <v/>
      </c>
      <c r="J131" s="87" t="str">
        <f t="shared" si="7"/>
        <v/>
      </c>
      <c r="K131" s="78"/>
      <c r="L131" s="78"/>
      <c r="M131" s="88" t="str">
        <f t="shared" si="8"/>
        <v/>
      </c>
      <c r="N131" s="47" t="str">
        <f>IF(M131="","",IF(M131&gt;='Ayarlar ve Listeler'!$B$8,"Kritik",IF(M131&gt;='Ayarlar ve Listeler'!$B$7,"Yüksek",IF(M131&gt;='Ayarlar ve Listeler'!$B$6,"Orta","Düşük"))))</f>
        <v/>
      </c>
      <c r="O131" s="44"/>
      <c r="P131" s="44"/>
      <c r="Q131" s="44"/>
      <c r="R131" s="44"/>
      <c r="S131" s="44"/>
      <c r="T131" s="44"/>
      <c r="U131" s="44"/>
      <c r="V131" s="44"/>
      <c r="W131" s="109" t="str">
        <f>IF(A131="","",IFERROR(VLOOKUP(T131,'Ayarlar ve Listeler'!$W$17:$X$21,2,FALSE),1))</f>
        <v/>
      </c>
      <c r="X131" s="84"/>
      <c r="Y131" s="84"/>
      <c r="Z131" s="85" t="str">
        <f>IF(A131="","",IF(X131="",'Ayarlar ve Listeler'!$E$10,X131))</f>
        <v/>
      </c>
      <c r="AA131" s="85" t="str">
        <f>IF(A131="","",IF(Y131="",'Ayarlar ve Listeler'!$E$11,Y131))</f>
        <v/>
      </c>
      <c r="AB131" s="86" t="str">
        <f t="shared" si="9"/>
        <v/>
      </c>
      <c r="AC131" s="86" t="str">
        <f>IF(AB131="","",IFERROR(AB131/'Ayarlar ve Listeler'!$B$5,0))</f>
        <v/>
      </c>
      <c r="AD131" s="109" t="str">
        <f t="shared" si="10"/>
        <v/>
      </c>
      <c r="AE131" s="108" t="str">
        <f>IF(A131="","",IFERROR(MATCH(A131,'Pozisyon Envanteri'!$A$6:$A$105,0),""))</f>
        <v/>
      </c>
      <c r="AF131" s="108" t="str">
        <f t="shared" si="11"/>
        <v/>
      </c>
    </row>
    <row r="132" spans="1:32" ht="48" customHeight="1" x14ac:dyDescent="0.25">
      <c r="A132" s="44"/>
      <c r="B132" s="44"/>
      <c r="C132" s="44"/>
      <c r="D132" s="44"/>
      <c r="E132" s="44"/>
      <c r="F132" s="44"/>
      <c r="G132" s="112"/>
      <c r="H132" s="112"/>
      <c r="I132" s="117" t="str">
        <f t="shared" si="6"/>
        <v/>
      </c>
      <c r="J132" s="87" t="str">
        <f t="shared" si="7"/>
        <v/>
      </c>
      <c r="K132" s="78"/>
      <c r="L132" s="78"/>
      <c r="M132" s="88" t="str">
        <f t="shared" si="8"/>
        <v/>
      </c>
      <c r="N132" s="47" t="str">
        <f>IF(M132="","",IF(M132&gt;='Ayarlar ve Listeler'!$B$8,"Kritik",IF(M132&gt;='Ayarlar ve Listeler'!$B$7,"Yüksek",IF(M132&gt;='Ayarlar ve Listeler'!$B$6,"Orta","Düşük"))))</f>
        <v/>
      </c>
      <c r="O132" s="44"/>
      <c r="P132" s="44"/>
      <c r="Q132" s="44"/>
      <c r="R132" s="44"/>
      <c r="S132" s="44"/>
      <c r="T132" s="44"/>
      <c r="U132" s="44"/>
      <c r="V132" s="44"/>
      <c r="W132" s="109" t="str">
        <f>IF(A132="","",IFERROR(VLOOKUP(T132,'Ayarlar ve Listeler'!$W$17:$X$21,2,FALSE),1))</f>
        <v/>
      </c>
      <c r="X132" s="84"/>
      <c r="Y132" s="84"/>
      <c r="Z132" s="85" t="str">
        <f>IF(A132="","",IF(X132="",'Ayarlar ve Listeler'!$E$10,X132))</f>
        <v/>
      </c>
      <c r="AA132" s="85" t="str">
        <f>IF(A132="","",IF(Y132="",'Ayarlar ve Listeler'!$E$11,Y132))</f>
        <v/>
      </c>
      <c r="AB132" s="86" t="str">
        <f t="shared" si="9"/>
        <v/>
      </c>
      <c r="AC132" s="86" t="str">
        <f>IF(AB132="","",IFERROR(AB132/'Ayarlar ve Listeler'!$B$5,0))</f>
        <v/>
      </c>
      <c r="AD132" s="109" t="str">
        <f t="shared" si="10"/>
        <v/>
      </c>
      <c r="AE132" s="108" t="str">
        <f>IF(A132="","",IFERROR(MATCH(A132,'Pozisyon Envanteri'!$A$6:$A$105,0),""))</f>
        <v/>
      </c>
      <c r="AF132" s="108" t="str">
        <f t="shared" si="11"/>
        <v/>
      </c>
    </row>
    <row r="133" spans="1:32" ht="48" customHeight="1" x14ac:dyDescent="0.25">
      <c r="A133" s="44"/>
      <c r="B133" s="44"/>
      <c r="C133" s="44"/>
      <c r="D133" s="44"/>
      <c r="E133" s="44"/>
      <c r="F133" s="44"/>
      <c r="G133" s="112"/>
      <c r="H133" s="112"/>
      <c r="I133" s="117" t="str">
        <f t="shared" si="6"/>
        <v/>
      </c>
      <c r="J133" s="87" t="str">
        <f t="shared" si="7"/>
        <v/>
      </c>
      <c r="K133" s="78"/>
      <c r="L133" s="78"/>
      <c r="M133" s="88" t="str">
        <f t="shared" si="8"/>
        <v/>
      </c>
      <c r="N133" s="47" t="str">
        <f>IF(M133="","",IF(M133&gt;='Ayarlar ve Listeler'!$B$8,"Kritik",IF(M133&gt;='Ayarlar ve Listeler'!$B$7,"Yüksek",IF(M133&gt;='Ayarlar ve Listeler'!$B$6,"Orta","Düşük"))))</f>
        <v/>
      </c>
      <c r="O133" s="44"/>
      <c r="P133" s="44"/>
      <c r="Q133" s="44"/>
      <c r="R133" s="44"/>
      <c r="S133" s="44"/>
      <c r="T133" s="44"/>
      <c r="U133" s="44"/>
      <c r="V133" s="44"/>
      <c r="W133" s="109" t="str">
        <f>IF(A133="","",IFERROR(VLOOKUP(T133,'Ayarlar ve Listeler'!$W$17:$X$21,2,FALSE),1))</f>
        <v/>
      </c>
      <c r="X133" s="84"/>
      <c r="Y133" s="84"/>
      <c r="Z133" s="85" t="str">
        <f>IF(A133="","",IF(X133="",'Ayarlar ve Listeler'!$E$10,X133))</f>
        <v/>
      </c>
      <c r="AA133" s="85" t="str">
        <f>IF(A133="","",IF(Y133="",'Ayarlar ve Listeler'!$E$11,Y133))</f>
        <v/>
      </c>
      <c r="AB133" s="86" t="str">
        <f t="shared" si="9"/>
        <v/>
      </c>
      <c r="AC133" s="86" t="str">
        <f>IF(AB133="","",IFERROR(AB133/'Ayarlar ve Listeler'!$B$5,0))</f>
        <v/>
      </c>
      <c r="AD133" s="109" t="str">
        <f t="shared" si="10"/>
        <v/>
      </c>
      <c r="AE133" s="108" t="str">
        <f>IF(A133="","",IFERROR(MATCH(A133,'Pozisyon Envanteri'!$A$6:$A$105,0),""))</f>
        <v/>
      </c>
      <c r="AF133" s="108" t="str">
        <f t="shared" si="11"/>
        <v/>
      </c>
    </row>
    <row r="134" spans="1:32" ht="48" customHeight="1" x14ac:dyDescent="0.25">
      <c r="A134" s="44"/>
      <c r="B134" s="44"/>
      <c r="C134" s="44"/>
      <c r="D134" s="44"/>
      <c r="E134" s="44"/>
      <c r="F134" s="44"/>
      <c r="G134" s="112"/>
      <c r="H134" s="112"/>
      <c r="I134" s="117" t="str">
        <f t="shared" ref="I134:I197" si="12">IF(OR(A134="",G134="",H134=""),"",G134*H134/60)</f>
        <v/>
      </c>
      <c r="J134" s="87" t="str">
        <f t="shared" ref="J134:J197" si="13">IF(AB134="","",IFERROR(AB134/SUMIFS($AB$6:$AB$305,$A$6:$A$305,A134),0))</f>
        <v/>
      </c>
      <c r="K134" s="78"/>
      <c r="L134" s="78"/>
      <c r="M134" s="88" t="str">
        <f t="shared" ref="M134:M197" si="14">IF(OR(K134="",L134=""),"",K134*L134)</f>
        <v/>
      </c>
      <c r="N134" s="47" t="str">
        <f>IF(M134="","",IF(M134&gt;='Ayarlar ve Listeler'!$B$8,"Kritik",IF(M134&gt;='Ayarlar ve Listeler'!$B$7,"Yüksek",IF(M134&gt;='Ayarlar ve Listeler'!$B$6,"Orta","Düşük"))))</f>
        <v/>
      </c>
      <c r="O134" s="44"/>
      <c r="P134" s="44"/>
      <c r="Q134" s="44"/>
      <c r="R134" s="44"/>
      <c r="S134" s="44"/>
      <c r="T134" s="44"/>
      <c r="U134" s="44"/>
      <c r="V134" s="44"/>
      <c r="W134" s="109" t="str">
        <f>IF(A134="","",IFERROR(VLOOKUP(T134,'Ayarlar ve Listeler'!$W$17:$X$21,2,FALSE),1))</f>
        <v/>
      </c>
      <c r="X134" s="84"/>
      <c r="Y134" s="84"/>
      <c r="Z134" s="85" t="str">
        <f>IF(A134="","",IF(X134="",'Ayarlar ve Listeler'!$E$10,X134))</f>
        <v/>
      </c>
      <c r="AA134" s="85" t="str">
        <f>IF(A134="","",IF(Y134="",'Ayarlar ve Listeler'!$E$11,Y134))</f>
        <v/>
      </c>
      <c r="AB134" s="86" t="str">
        <f t="shared" ref="AB134:AB197" si="15">IF(OR(A134="",G134="",H134=""),"",IFERROR((G134*H134*W134)/(60*Z134*(1-AA134)),0))</f>
        <v/>
      </c>
      <c r="AC134" s="86" t="str">
        <f>IF(AB134="","",IFERROR(AB134/'Ayarlar ve Listeler'!$B$5,0))</f>
        <v/>
      </c>
      <c r="AD134" s="109" t="str">
        <f t="shared" ref="AD134:AD197" si="16">IF(OR(A134="",B134=""),"",A134&amp;"|"&amp;B134)</f>
        <v/>
      </c>
      <c r="AE134" s="108" t="str">
        <f>IF(A134="","",IFERROR(MATCH(A134,'Pozisyon Envanteri'!$A$6:$A$105,0),""))</f>
        <v/>
      </c>
      <c r="AF134" s="108" t="str">
        <f t="shared" ref="AF134:AF197" si="17">IF(OR(AE134="",B134=""),"",AE134*1000+B134)</f>
        <v/>
      </c>
    </row>
    <row r="135" spans="1:32" ht="48" customHeight="1" x14ac:dyDescent="0.25">
      <c r="A135" s="44"/>
      <c r="B135" s="44"/>
      <c r="C135" s="44"/>
      <c r="D135" s="44"/>
      <c r="E135" s="44"/>
      <c r="F135" s="44"/>
      <c r="G135" s="112"/>
      <c r="H135" s="112"/>
      <c r="I135" s="117" t="str">
        <f t="shared" si="12"/>
        <v/>
      </c>
      <c r="J135" s="87" t="str">
        <f t="shared" si="13"/>
        <v/>
      </c>
      <c r="K135" s="78"/>
      <c r="L135" s="78"/>
      <c r="M135" s="88" t="str">
        <f t="shared" si="14"/>
        <v/>
      </c>
      <c r="N135" s="47" t="str">
        <f>IF(M135="","",IF(M135&gt;='Ayarlar ve Listeler'!$B$8,"Kritik",IF(M135&gt;='Ayarlar ve Listeler'!$B$7,"Yüksek",IF(M135&gt;='Ayarlar ve Listeler'!$B$6,"Orta","Düşük"))))</f>
        <v/>
      </c>
      <c r="O135" s="44"/>
      <c r="P135" s="44"/>
      <c r="Q135" s="44"/>
      <c r="R135" s="44"/>
      <c r="S135" s="44"/>
      <c r="T135" s="44"/>
      <c r="U135" s="44"/>
      <c r="V135" s="44"/>
      <c r="W135" s="109" t="str">
        <f>IF(A135="","",IFERROR(VLOOKUP(T135,'Ayarlar ve Listeler'!$W$17:$X$21,2,FALSE),1))</f>
        <v/>
      </c>
      <c r="X135" s="84"/>
      <c r="Y135" s="84"/>
      <c r="Z135" s="85" t="str">
        <f>IF(A135="","",IF(X135="",'Ayarlar ve Listeler'!$E$10,X135))</f>
        <v/>
      </c>
      <c r="AA135" s="85" t="str">
        <f>IF(A135="","",IF(Y135="",'Ayarlar ve Listeler'!$E$11,Y135))</f>
        <v/>
      </c>
      <c r="AB135" s="86" t="str">
        <f t="shared" si="15"/>
        <v/>
      </c>
      <c r="AC135" s="86" t="str">
        <f>IF(AB135="","",IFERROR(AB135/'Ayarlar ve Listeler'!$B$5,0))</f>
        <v/>
      </c>
      <c r="AD135" s="109" t="str">
        <f t="shared" si="16"/>
        <v/>
      </c>
      <c r="AE135" s="108" t="str">
        <f>IF(A135="","",IFERROR(MATCH(A135,'Pozisyon Envanteri'!$A$6:$A$105,0),""))</f>
        <v/>
      </c>
      <c r="AF135" s="108" t="str">
        <f t="shared" si="17"/>
        <v/>
      </c>
    </row>
    <row r="136" spans="1:32" ht="48" customHeight="1" x14ac:dyDescent="0.25">
      <c r="A136" s="44"/>
      <c r="B136" s="44"/>
      <c r="C136" s="44"/>
      <c r="D136" s="44"/>
      <c r="E136" s="44"/>
      <c r="F136" s="44"/>
      <c r="G136" s="112"/>
      <c r="H136" s="112"/>
      <c r="I136" s="117" t="str">
        <f t="shared" si="12"/>
        <v/>
      </c>
      <c r="J136" s="87" t="str">
        <f t="shared" si="13"/>
        <v/>
      </c>
      <c r="K136" s="78"/>
      <c r="L136" s="78"/>
      <c r="M136" s="88" t="str">
        <f t="shared" si="14"/>
        <v/>
      </c>
      <c r="N136" s="47" t="str">
        <f>IF(M136="","",IF(M136&gt;='Ayarlar ve Listeler'!$B$8,"Kritik",IF(M136&gt;='Ayarlar ve Listeler'!$B$7,"Yüksek",IF(M136&gt;='Ayarlar ve Listeler'!$B$6,"Orta","Düşük"))))</f>
        <v/>
      </c>
      <c r="O136" s="44"/>
      <c r="P136" s="44"/>
      <c r="Q136" s="44"/>
      <c r="R136" s="44"/>
      <c r="S136" s="44"/>
      <c r="T136" s="44"/>
      <c r="U136" s="44"/>
      <c r="V136" s="44"/>
      <c r="W136" s="109" t="str">
        <f>IF(A136="","",IFERROR(VLOOKUP(T136,'Ayarlar ve Listeler'!$W$17:$X$21,2,FALSE),1))</f>
        <v/>
      </c>
      <c r="X136" s="84"/>
      <c r="Y136" s="84"/>
      <c r="Z136" s="85" t="str">
        <f>IF(A136="","",IF(X136="",'Ayarlar ve Listeler'!$E$10,X136))</f>
        <v/>
      </c>
      <c r="AA136" s="85" t="str">
        <f>IF(A136="","",IF(Y136="",'Ayarlar ve Listeler'!$E$11,Y136))</f>
        <v/>
      </c>
      <c r="AB136" s="86" t="str">
        <f t="shared" si="15"/>
        <v/>
      </c>
      <c r="AC136" s="86" t="str">
        <f>IF(AB136="","",IFERROR(AB136/'Ayarlar ve Listeler'!$B$5,0))</f>
        <v/>
      </c>
      <c r="AD136" s="109" t="str">
        <f t="shared" si="16"/>
        <v/>
      </c>
      <c r="AE136" s="108" t="str">
        <f>IF(A136="","",IFERROR(MATCH(A136,'Pozisyon Envanteri'!$A$6:$A$105,0),""))</f>
        <v/>
      </c>
      <c r="AF136" s="108" t="str">
        <f t="shared" si="17"/>
        <v/>
      </c>
    </row>
    <row r="137" spans="1:32" ht="48" customHeight="1" x14ac:dyDescent="0.25">
      <c r="A137" s="44"/>
      <c r="B137" s="44"/>
      <c r="C137" s="44"/>
      <c r="D137" s="44"/>
      <c r="E137" s="44"/>
      <c r="F137" s="44"/>
      <c r="G137" s="112"/>
      <c r="H137" s="112"/>
      <c r="I137" s="117" t="str">
        <f t="shared" si="12"/>
        <v/>
      </c>
      <c r="J137" s="87" t="str">
        <f t="shared" si="13"/>
        <v/>
      </c>
      <c r="K137" s="78"/>
      <c r="L137" s="78"/>
      <c r="M137" s="88" t="str">
        <f t="shared" si="14"/>
        <v/>
      </c>
      <c r="N137" s="47" t="str">
        <f>IF(M137="","",IF(M137&gt;='Ayarlar ve Listeler'!$B$8,"Kritik",IF(M137&gt;='Ayarlar ve Listeler'!$B$7,"Yüksek",IF(M137&gt;='Ayarlar ve Listeler'!$B$6,"Orta","Düşük"))))</f>
        <v/>
      </c>
      <c r="O137" s="44"/>
      <c r="P137" s="44"/>
      <c r="Q137" s="44"/>
      <c r="R137" s="44"/>
      <c r="S137" s="44"/>
      <c r="T137" s="44"/>
      <c r="U137" s="44"/>
      <c r="V137" s="44"/>
      <c r="W137" s="109" t="str">
        <f>IF(A137="","",IFERROR(VLOOKUP(T137,'Ayarlar ve Listeler'!$W$17:$X$21,2,FALSE),1))</f>
        <v/>
      </c>
      <c r="X137" s="84"/>
      <c r="Y137" s="84"/>
      <c r="Z137" s="85" t="str">
        <f>IF(A137="","",IF(X137="",'Ayarlar ve Listeler'!$E$10,X137))</f>
        <v/>
      </c>
      <c r="AA137" s="85" t="str">
        <f>IF(A137="","",IF(Y137="",'Ayarlar ve Listeler'!$E$11,Y137))</f>
        <v/>
      </c>
      <c r="AB137" s="86" t="str">
        <f t="shared" si="15"/>
        <v/>
      </c>
      <c r="AC137" s="86" t="str">
        <f>IF(AB137="","",IFERROR(AB137/'Ayarlar ve Listeler'!$B$5,0))</f>
        <v/>
      </c>
      <c r="AD137" s="109" t="str">
        <f t="shared" si="16"/>
        <v/>
      </c>
      <c r="AE137" s="108" t="str">
        <f>IF(A137="","",IFERROR(MATCH(A137,'Pozisyon Envanteri'!$A$6:$A$105,0),""))</f>
        <v/>
      </c>
      <c r="AF137" s="108" t="str">
        <f t="shared" si="17"/>
        <v/>
      </c>
    </row>
    <row r="138" spans="1:32" ht="48" customHeight="1" x14ac:dyDescent="0.25">
      <c r="A138" s="44"/>
      <c r="B138" s="44"/>
      <c r="C138" s="44"/>
      <c r="D138" s="44"/>
      <c r="E138" s="44"/>
      <c r="F138" s="44"/>
      <c r="G138" s="112"/>
      <c r="H138" s="112"/>
      <c r="I138" s="117" t="str">
        <f t="shared" si="12"/>
        <v/>
      </c>
      <c r="J138" s="87" t="str">
        <f t="shared" si="13"/>
        <v/>
      </c>
      <c r="K138" s="78"/>
      <c r="L138" s="78"/>
      <c r="M138" s="88" t="str">
        <f t="shared" si="14"/>
        <v/>
      </c>
      <c r="N138" s="47" t="str">
        <f>IF(M138="","",IF(M138&gt;='Ayarlar ve Listeler'!$B$8,"Kritik",IF(M138&gt;='Ayarlar ve Listeler'!$B$7,"Yüksek",IF(M138&gt;='Ayarlar ve Listeler'!$B$6,"Orta","Düşük"))))</f>
        <v/>
      </c>
      <c r="O138" s="44"/>
      <c r="P138" s="44"/>
      <c r="Q138" s="44"/>
      <c r="R138" s="44"/>
      <c r="S138" s="44"/>
      <c r="T138" s="44"/>
      <c r="U138" s="44"/>
      <c r="V138" s="44"/>
      <c r="W138" s="109" t="str">
        <f>IF(A138="","",IFERROR(VLOOKUP(T138,'Ayarlar ve Listeler'!$W$17:$X$21,2,FALSE),1))</f>
        <v/>
      </c>
      <c r="X138" s="84"/>
      <c r="Y138" s="84"/>
      <c r="Z138" s="85" t="str">
        <f>IF(A138="","",IF(X138="",'Ayarlar ve Listeler'!$E$10,X138))</f>
        <v/>
      </c>
      <c r="AA138" s="85" t="str">
        <f>IF(A138="","",IF(Y138="",'Ayarlar ve Listeler'!$E$11,Y138))</f>
        <v/>
      </c>
      <c r="AB138" s="86" t="str">
        <f t="shared" si="15"/>
        <v/>
      </c>
      <c r="AC138" s="86" t="str">
        <f>IF(AB138="","",IFERROR(AB138/'Ayarlar ve Listeler'!$B$5,0))</f>
        <v/>
      </c>
      <c r="AD138" s="109" t="str">
        <f t="shared" si="16"/>
        <v/>
      </c>
      <c r="AE138" s="108" t="str">
        <f>IF(A138="","",IFERROR(MATCH(A138,'Pozisyon Envanteri'!$A$6:$A$105,0),""))</f>
        <v/>
      </c>
      <c r="AF138" s="108" t="str">
        <f t="shared" si="17"/>
        <v/>
      </c>
    </row>
    <row r="139" spans="1:32" ht="48" customHeight="1" x14ac:dyDescent="0.25">
      <c r="A139" s="44"/>
      <c r="B139" s="44"/>
      <c r="C139" s="44"/>
      <c r="D139" s="44"/>
      <c r="E139" s="44"/>
      <c r="F139" s="44"/>
      <c r="G139" s="112"/>
      <c r="H139" s="112"/>
      <c r="I139" s="117" t="str">
        <f t="shared" si="12"/>
        <v/>
      </c>
      <c r="J139" s="87" t="str">
        <f t="shared" si="13"/>
        <v/>
      </c>
      <c r="K139" s="78"/>
      <c r="L139" s="78"/>
      <c r="M139" s="88" t="str">
        <f t="shared" si="14"/>
        <v/>
      </c>
      <c r="N139" s="47" t="str">
        <f>IF(M139="","",IF(M139&gt;='Ayarlar ve Listeler'!$B$8,"Kritik",IF(M139&gt;='Ayarlar ve Listeler'!$B$7,"Yüksek",IF(M139&gt;='Ayarlar ve Listeler'!$B$6,"Orta","Düşük"))))</f>
        <v/>
      </c>
      <c r="O139" s="44"/>
      <c r="P139" s="44"/>
      <c r="Q139" s="44"/>
      <c r="R139" s="44"/>
      <c r="S139" s="44"/>
      <c r="T139" s="44"/>
      <c r="U139" s="44"/>
      <c r="V139" s="44"/>
      <c r="W139" s="109" t="str">
        <f>IF(A139="","",IFERROR(VLOOKUP(T139,'Ayarlar ve Listeler'!$W$17:$X$21,2,FALSE),1))</f>
        <v/>
      </c>
      <c r="X139" s="84"/>
      <c r="Y139" s="84"/>
      <c r="Z139" s="85" t="str">
        <f>IF(A139="","",IF(X139="",'Ayarlar ve Listeler'!$E$10,X139))</f>
        <v/>
      </c>
      <c r="AA139" s="85" t="str">
        <f>IF(A139="","",IF(Y139="",'Ayarlar ve Listeler'!$E$11,Y139))</f>
        <v/>
      </c>
      <c r="AB139" s="86" t="str">
        <f t="shared" si="15"/>
        <v/>
      </c>
      <c r="AC139" s="86" t="str">
        <f>IF(AB139="","",IFERROR(AB139/'Ayarlar ve Listeler'!$B$5,0))</f>
        <v/>
      </c>
      <c r="AD139" s="109" t="str">
        <f t="shared" si="16"/>
        <v/>
      </c>
      <c r="AE139" s="108" t="str">
        <f>IF(A139="","",IFERROR(MATCH(A139,'Pozisyon Envanteri'!$A$6:$A$105,0),""))</f>
        <v/>
      </c>
      <c r="AF139" s="108" t="str">
        <f t="shared" si="17"/>
        <v/>
      </c>
    </row>
    <row r="140" spans="1:32" ht="48" customHeight="1" x14ac:dyDescent="0.25">
      <c r="A140" s="44"/>
      <c r="B140" s="44"/>
      <c r="C140" s="44"/>
      <c r="D140" s="44"/>
      <c r="E140" s="44"/>
      <c r="F140" s="44"/>
      <c r="G140" s="112"/>
      <c r="H140" s="112"/>
      <c r="I140" s="117" t="str">
        <f t="shared" si="12"/>
        <v/>
      </c>
      <c r="J140" s="87" t="str">
        <f t="shared" si="13"/>
        <v/>
      </c>
      <c r="K140" s="78"/>
      <c r="L140" s="78"/>
      <c r="M140" s="88" t="str">
        <f t="shared" si="14"/>
        <v/>
      </c>
      <c r="N140" s="47" t="str">
        <f>IF(M140="","",IF(M140&gt;='Ayarlar ve Listeler'!$B$8,"Kritik",IF(M140&gt;='Ayarlar ve Listeler'!$B$7,"Yüksek",IF(M140&gt;='Ayarlar ve Listeler'!$B$6,"Orta","Düşük"))))</f>
        <v/>
      </c>
      <c r="O140" s="44"/>
      <c r="P140" s="44"/>
      <c r="Q140" s="44"/>
      <c r="R140" s="44"/>
      <c r="S140" s="44"/>
      <c r="T140" s="44"/>
      <c r="U140" s="44"/>
      <c r="V140" s="44"/>
      <c r="W140" s="109" t="str">
        <f>IF(A140="","",IFERROR(VLOOKUP(T140,'Ayarlar ve Listeler'!$W$17:$X$21,2,FALSE),1))</f>
        <v/>
      </c>
      <c r="X140" s="84"/>
      <c r="Y140" s="84"/>
      <c r="Z140" s="85" t="str">
        <f>IF(A140="","",IF(X140="",'Ayarlar ve Listeler'!$E$10,X140))</f>
        <v/>
      </c>
      <c r="AA140" s="85" t="str">
        <f>IF(A140="","",IF(Y140="",'Ayarlar ve Listeler'!$E$11,Y140))</f>
        <v/>
      </c>
      <c r="AB140" s="86" t="str">
        <f t="shared" si="15"/>
        <v/>
      </c>
      <c r="AC140" s="86" t="str">
        <f>IF(AB140="","",IFERROR(AB140/'Ayarlar ve Listeler'!$B$5,0))</f>
        <v/>
      </c>
      <c r="AD140" s="109" t="str">
        <f t="shared" si="16"/>
        <v/>
      </c>
      <c r="AE140" s="108" t="str">
        <f>IF(A140="","",IFERROR(MATCH(A140,'Pozisyon Envanteri'!$A$6:$A$105,0),""))</f>
        <v/>
      </c>
      <c r="AF140" s="108" t="str">
        <f t="shared" si="17"/>
        <v/>
      </c>
    </row>
    <row r="141" spans="1:32" ht="48" customHeight="1" x14ac:dyDescent="0.25">
      <c r="A141" s="44"/>
      <c r="B141" s="44"/>
      <c r="C141" s="44"/>
      <c r="D141" s="44"/>
      <c r="E141" s="44"/>
      <c r="F141" s="44"/>
      <c r="G141" s="112"/>
      <c r="H141" s="112"/>
      <c r="I141" s="117" t="str">
        <f t="shared" si="12"/>
        <v/>
      </c>
      <c r="J141" s="87" t="str">
        <f t="shared" si="13"/>
        <v/>
      </c>
      <c r="K141" s="78"/>
      <c r="L141" s="78"/>
      <c r="M141" s="88" t="str">
        <f t="shared" si="14"/>
        <v/>
      </c>
      <c r="N141" s="47" t="str">
        <f>IF(M141="","",IF(M141&gt;='Ayarlar ve Listeler'!$B$8,"Kritik",IF(M141&gt;='Ayarlar ve Listeler'!$B$7,"Yüksek",IF(M141&gt;='Ayarlar ve Listeler'!$B$6,"Orta","Düşük"))))</f>
        <v/>
      </c>
      <c r="O141" s="44"/>
      <c r="P141" s="44"/>
      <c r="Q141" s="44"/>
      <c r="R141" s="44"/>
      <c r="S141" s="44"/>
      <c r="T141" s="44"/>
      <c r="U141" s="44"/>
      <c r="V141" s="44"/>
      <c r="W141" s="109" t="str">
        <f>IF(A141="","",IFERROR(VLOOKUP(T141,'Ayarlar ve Listeler'!$W$17:$X$21,2,FALSE),1))</f>
        <v/>
      </c>
      <c r="X141" s="84"/>
      <c r="Y141" s="84"/>
      <c r="Z141" s="85" t="str">
        <f>IF(A141="","",IF(X141="",'Ayarlar ve Listeler'!$E$10,X141))</f>
        <v/>
      </c>
      <c r="AA141" s="85" t="str">
        <f>IF(A141="","",IF(Y141="",'Ayarlar ve Listeler'!$E$11,Y141))</f>
        <v/>
      </c>
      <c r="AB141" s="86" t="str">
        <f t="shared" si="15"/>
        <v/>
      </c>
      <c r="AC141" s="86" t="str">
        <f>IF(AB141="","",IFERROR(AB141/'Ayarlar ve Listeler'!$B$5,0))</f>
        <v/>
      </c>
      <c r="AD141" s="109" t="str">
        <f t="shared" si="16"/>
        <v/>
      </c>
      <c r="AE141" s="108" t="str">
        <f>IF(A141="","",IFERROR(MATCH(A141,'Pozisyon Envanteri'!$A$6:$A$105,0),""))</f>
        <v/>
      </c>
      <c r="AF141" s="108" t="str">
        <f t="shared" si="17"/>
        <v/>
      </c>
    </row>
    <row r="142" spans="1:32" ht="48" customHeight="1" x14ac:dyDescent="0.25">
      <c r="A142" s="44"/>
      <c r="B142" s="44"/>
      <c r="C142" s="44"/>
      <c r="D142" s="44"/>
      <c r="E142" s="44"/>
      <c r="F142" s="44"/>
      <c r="G142" s="112"/>
      <c r="H142" s="112"/>
      <c r="I142" s="117" t="str">
        <f t="shared" si="12"/>
        <v/>
      </c>
      <c r="J142" s="87" t="str">
        <f t="shared" si="13"/>
        <v/>
      </c>
      <c r="K142" s="78"/>
      <c r="L142" s="78"/>
      <c r="M142" s="88" t="str">
        <f t="shared" si="14"/>
        <v/>
      </c>
      <c r="N142" s="47" t="str">
        <f>IF(M142="","",IF(M142&gt;='Ayarlar ve Listeler'!$B$8,"Kritik",IF(M142&gt;='Ayarlar ve Listeler'!$B$7,"Yüksek",IF(M142&gt;='Ayarlar ve Listeler'!$B$6,"Orta","Düşük"))))</f>
        <v/>
      </c>
      <c r="O142" s="44"/>
      <c r="P142" s="44"/>
      <c r="Q142" s="44"/>
      <c r="R142" s="44"/>
      <c r="S142" s="44"/>
      <c r="T142" s="44"/>
      <c r="U142" s="44"/>
      <c r="V142" s="44"/>
      <c r="W142" s="109" t="str">
        <f>IF(A142="","",IFERROR(VLOOKUP(T142,'Ayarlar ve Listeler'!$W$17:$X$21,2,FALSE),1))</f>
        <v/>
      </c>
      <c r="X142" s="84"/>
      <c r="Y142" s="84"/>
      <c r="Z142" s="85" t="str">
        <f>IF(A142="","",IF(X142="",'Ayarlar ve Listeler'!$E$10,X142))</f>
        <v/>
      </c>
      <c r="AA142" s="85" t="str">
        <f>IF(A142="","",IF(Y142="",'Ayarlar ve Listeler'!$E$11,Y142))</f>
        <v/>
      </c>
      <c r="AB142" s="86" t="str">
        <f t="shared" si="15"/>
        <v/>
      </c>
      <c r="AC142" s="86" t="str">
        <f>IF(AB142="","",IFERROR(AB142/'Ayarlar ve Listeler'!$B$5,0))</f>
        <v/>
      </c>
      <c r="AD142" s="109" t="str">
        <f t="shared" si="16"/>
        <v/>
      </c>
      <c r="AE142" s="108" t="str">
        <f>IF(A142="","",IFERROR(MATCH(A142,'Pozisyon Envanteri'!$A$6:$A$105,0),""))</f>
        <v/>
      </c>
      <c r="AF142" s="108" t="str">
        <f t="shared" si="17"/>
        <v/>
      </c>
    </row>
    <row r="143" spans="1:32" ht="48" customHeight="1" x14ac:dyDescent="0.25">
      <c r="A143" s="44"/>
      <c r="B143" s="44"/>
      <c r="C143" s="44"/>
      <c r="D143" s="44"/>
      <c r="E143" s="44"/>
      <c r="F143" s="44"/>
      <c r="G143" s="112"/>
      <c r="H143" s="112"/>
      <c r="I143" s="117" t="str">
        <f t="shared" si="12"/>
        <v/>
      </c>
      <c r="J143" s="87" t="str">
        <f t="shared" si="13"/>
        <v/>
      </c>
      <c r="K143" s="78"/>
      <c r="L143" s="78"/>
      <c r="M143" s="88" t="str">
        <f t="shared" si="14"/>
        <v/>
      </c>
      <c r="N143" s="47" t="str">
        <f>IF(M143="","",IF(M143&gt;='Ayarlar ve Listeler'!$B$8,"Kritik",IF(M143&gt;='Ayarlar ve Listeler'!$B$7,"Yüksek",IF(M143&gt;='Ayarlar ve Listeler'!$B$6,"Orta","Düşük"))))</f>
        <v/>
      </c>
      <c r="O143" s="44"/>
      <c r="P143" s="44"/>
      <c r="Q143" s="44"/>
      <c r="R143" s="44"/>
      <c r="S143" s="44"/>
      <c r="T143" s="44"/>
      <c r="U143" s="44"/>
      <c r="V143" s="44"/>
      <c r="W143" s="109" t="str">
        <f>IF(A143="","",IFERROR(VLOOKUP(T143,'Ayarlar ve Listeler'!$W$17:$X$21,2,FALSE),1))</f>
        <v/>
      </c>
      <c r="X143" s="84"/>
      <c r="Y143" s="84"/>
      <c r="Z143" s="85" t="str">
        <f>IF(A143="","",IF(X143="",'Ayarlar ve Listeler'!$E$10,X143))</f>
        <v/>
      </c>
      <c r="AA143" s="85" t="str">
        <f>IF(A143="","",IF(Y143="",'Ayarlar ve Listeler'!$E$11,Y143))</f>
        <v/>
      </c>
      <c r="AB143" s="86" t="str">
        <f t="shared" si="15"/>
        <v/>
      </c>
      <c r="AC143" s="86" t="str">
        <f>IF(AB143="","",IFERROR(AB143/'Ayarlar ve Listeler'!$B$5,0))</f>
        <v/>
      </c>
      <c r="AD143" s="109" t="str">
        <f t="shared" si="16"/>
        <v/>
      </c>
      <c r="AE143" s="108" t="str">
        <f>IF(A143="","",IFERROR(MATCH(A143,'Pozisyon Envanteri'!$A$6:$A$105,0),""))</f>
        <v/>
      </c>
      <c r="AF143" s="108" t="str">
        <f t="shared" si="17"/>
        <v/>
      </c>
    </row>
    <row r="144" spans="1:32" ht="48" customHeight="1" x14ac:dyDescent="0.25">
      <c r="A144" s="44"/>
      <c r="B144" s="44"/>
      <c r="C144" s="44"/>
      <c r="D144" s="44"/>
      <c r="E144" s="44"/>
      <c r="F144" s="44"/>
      <c r="G144" s="112"/>
      <c r="H144" s="112"/>
      <c r="I144" s="117" t="str">
        <f t="shared" si="12"/>
        <v/>
      </c>
      <c r="J144" s="87" t="str">
        <f t="shared" si="13"/>
        <v/>
      </c>
      <c r="K144" s="78"/>
      <c r="L144" s="78"/>
      <c r="M144" s="88" t="str">
        <f t="shared" si="14"/>
        <v/>
      </c>
      <c r="N144" s="47" t="str">
        <f>IF(M144="","",IF(M144&gt;='Ayarlar ve Listeler'!$B$8,"Kritik",IF(M144&gt;='Ayarlar ve Listeler'!$B$7,"Yüksek",IF(M144&gt;='Ayarlar ve Listeler'!$B$6,"Orta","Düşük"))))</f>
        <v/>
      </c>
      <c r="O144" s="44"/>
      <c r="P144" s="44"/>
      <c r="Q144" s="44"/>
      <c r="R144" s="44"/>
      <c r="S144" s="44"/>
      <c r="T144" s="44"/>
      <c r="U144" s="44"/>
      <c r="V144" s="44"/>
      <c r="W144" s="109" t="str">
        <f>IF(A144="","",IFERROR(VLOOKUP(T144,'Ayarlar ve Listeler'!$W$17:$X$21,2,FALSE),1))</f>
        <v/>
      </c>
      <c r="X144" s="84"/>
      <c r="Y144" s="84"/>
      <c r="Z144" s="85" t="str">
        <f>IF(A144="","",IF(X144="",'Ayarlar ve Listeler'!$E$10,X144))</f>
        <v/>
      </c>
      <c r="AA144" s="85" t="str">
        <f>IF(A144="","",IF(Y144="",'Ayarlar ve Listeler'!$E$11,Y144))</f>
        <v/>
      </c>
      <c r="AB144" s="86" t="str">
        <f t="shared" si="15"/>
        <v/>
      </c>
      <c r="AC144" s="86" t="str">
        <f>IF(AB144="","",IFERROR(AB144/'Ayarlar ve Listeler'!$B$5,0))</f>
        <v/>
      </c>
      <c r="AD144" s="109" t="str">
        <f t="shared" si="16"/>
        <v/>
      </c>
      <c r="AE144" s="108" t="str">
        <f>IF(A144="","",IFERROR(MATCH(A144,'Pozisyon Envanteri'!$A$6:$A$105,0),""))</f>
        <v/>
      </c>
      <c r="AF144" s="108" t="str">
        <f t="shared" si="17"/>
        <v/>
      </c>
    </row>
    <row r="145" spans="1:32" ht="48" customHeight="1" x14ac:dyDescent="0.25">
      <c r="A145" s="44"/>
      <c r="B145" s="44"/>
      <c r="C145" s="44"/>
      <c r="D145" s="44"/>
      <c r="E145" s="44"/>
      <c r="F145" s="44"/>
      <c r="G145" s="112"/>
      <c r="H145" s="112"/>
      <c r="I145" s="117" t="str">
        <f t="shared" si="12"/>
        <v/>
      </c>
      <c r="J145" s="87" t="str">
        <f t="shared" si="13"/>
        <v/>
      </c>
      <c r="K145" s="78"/>
      <c r="L145" s="78"/>
      <c r="M145" s="88" t="str">
        <f t="shared" si="14"/>
        <v/>
      </c>
      <c r="N145" s="47" t="str">
        <f>IF(M145="","",IF(M145&gt;='Ayarlar ve Listeler'!$B$8,"Kritik",IF(M145&gt;='Ayarlar ve Listeler'!$B$7,"Yüksek",IF(M145&gt;='Ayarlar ve Listeler'!$B$6,"Orta","Düşük"))))</f>
        <v/>
      </c>
      <c r="O145" s="44"/>
      <c r="P145" s="44"/>
      <c r="Q145" s="44"/>
      <c r="R145" s="44"/>
      <c r="S145" s="44"/>
      <c r="T145" s="44"/>
      <c r="U145" s="44"/>
      <c r="V145" s="44"/>
      <c r="W145" s="109" t="str">
        <f>IF(A145="","",IFERROR(VLOOKUP(T145,'Ayarlar ve Listeler'!$W$17:$X$21,2,FALSE),1))</f>
        <v/>
      </c>
      <c r="X145" s="84"/>
      <c r="Y145" s="84"/>
      <c r="Z145" s="85" t="str">
        <f>IF(A145="","",IF(X145="",'Ayarlar ve Listeler'!$E$10,X145))</f>
        <v/>
      </c>
      <c r="AA145" s="85" t="str">
        <f>IF(A145="","",IF(Y145="",'Ayarlar ve Listeler'!$E$11,Y145))</f>
        <v/>
      </c>
      <c r="AB145" s="86" t="str">
        <f t="shared" si="15"/>
        <v/>
      </c>
      <c r="AC145" s="86" t="str">
        <f>IF(AB145="","",IFERROR(AB145/'Ayarlar ve Listeler'!$B$5,0))</f>
        <v/>
      </c>
      <c r="AD145" s="109" t="str">
        <f t="shared" si="16"/>
        <v/>
      </c>
      <c r="AE145" s="108" t="str">
        <f>IF(A145="","",IFERROR(MATCH(A145,'Pozisyon Envanteri'!$A$6:$A$105,0),""))</f>
        <v/>
      </c>
      <c r="AF145" s="108" t="str">
        <f t="shared" si="17"/>
        <v/>
      </c>
    </row>
    <row r="146" spans="1:32" ht="48" customHeight="1" x14ac:dyDescent="0.25">
      <c r="A146" s="44"/>
      <c r="B146" s="44"/>
      <c r="C146" s="44"/>
      <c r="D146" s="44"/>
      <c r="E146" s="44"/>
      <c r="F146" s="44"/>
      <c r="G146" s="112"/>
      <c r="H146" s="112"/>
      <c r="I146" s="117" t="str">
        <f t="shared" si="12"/>
        <v/>
      </c>
      <c r="J146" s="87" t="str">
        <f t="shared" si="13"/>
        <v/>
      </c>
      <c r="K146" s="78"/>
      <c r="L146" s="78"/>
      <c r="M146" s="88" t="str">
        <f t="shared" si="14"/>
        <v/>
      </c>
      <c r="N146" s="47" t="str">
        <f>IF(M146="","",IF(M146&gt;='Ayarlar ve Listeler'!$B$8,"Kritik",IF(M146&gt;='Ayarlar ve Listeler'!$B$7,"Yüksek",IF(M146&gt;='Ayarlar ve Listeler'!$B$6,"Orta","Düşük"))))</f>
        <v/>
      </c>
      <c r="O146" s="44"/>
      <c r="P146" s="44"/>
      <c r="Q146" s="44"/>
      <c r="R146" s="44"/>
      <c r="S146" s="44"/>
      <c r="T146" s="44"/>
      <c r="U146" s="44"/>
      <c r="V146" s="44"/>
      <c r="W146" s="109" t="str">
        <f>IF(A146="","",IFERROR(VLOOKUP(T146,'Ayarlar ve Listeler'!$W$17:$X$21,2,FALSE),1))</f>
        <v/>
      </c>
      <c r="X146" s="84"/>
      <c r="Y146" s="84"/>
      <c r="Z146" s="85" t="str">
        <f>IF(A146="","",IF(X146="",'Ayarlar ve Listeler'!$E$10,X146))</f>
        <v/>
      </c>
      <c r="AA146" s="85" t="str">
        <f>IF(A146="","",IF(Y146="",'Ayarlar ve Listeler'!$E$11,Y146))</f>
        <v/>
      </c>
      <c r="AB146" s="86" t="str">
        <f t="shared" si="15"/>
        <v/>
      </c>
      <c r="AC146" s="86" t="str">
        <f>IF(AB146="","",IFERROR(AB146/'Ayarlar ve Listeler'!$B$5,0))</f>
        <v/>
      </c>
      <c r="AD146" s="109" t="str">
        <f t="shared" si="16"/>
        <v/>
      </c>
      <c r="AE146" s="108" t="str">
        <f>IF(A146="","",IFERROR(MATCH(A146,'Pozisyon Envanteri'!$A$6:$A$105,0),""))</f>
        <v/>
      </c>
      <c r="AF146" s="108" t="str">
        <f t="shared" si="17"/>
        <v/>
      </c>
    </row>
    <row r="147" spans="1:32" ht="48" customHeight="1" x14ac:dyDescent="0.25">
      <c r="A147" s="44"/>
      <c r="B147" s="44"/>
      <c r="C147" s="44"/>
      <c r="D147" s="44"/>
      <c r="E147" s="44"/>
      <c r="F147" s="44"/>
      <c r="G147" s="112"/>
      <c r="H147" s="112"/>
      <c r="I147" s="117" t="str">
        <f t="shared" si="12"/>
        <v/>
      </c>
      <c r="J147" s="87" t="str">
        <f t="shared" si="13"/>
        <v/>
      </c>
      <c r="K147" s="78"/>
      <c r="L147" s="78"/>
      <c r="M147" s="88" t="str">
        <f t="shared" si="14"/>
        <v/>
      </c>
      <c r="N147" s="47" t="str">
        <f>IF(M147="","",IF(M147&gt;='Ayarlar ve Listeler'!$B$8,"Kritik",IF(M147&gt;='Ayarlar ve Listeler'!$B$7,"Yüksek",IF(M147&gt;='Ayarlar ve Listeler'!$B$6,"Orta","Düşük"))))</f>
        <v/>
      </c>
      <c r="O147" s="44"/>
      <c r="P147" s="44"/>
      <c r="Q147" s="44"/>
      <c r="R147" s="44"/>
      <c r="S147" s="44"/>
      <c r="T147" s="44"/>
      <c r="U147" s="44"/>
      <c r="V147" s="44"/>
      <c r="W147" s="109" t="str">
        <f>IF(A147="","",IFERROR(VLOOKUP(T147,'Ayarlar ve Listeler'!$W$17:$X$21,2,FALSE),1))</f>
        <v/>
      </c>
      <c r="X147" s="84"/>
      <c r="Y147" s="84"/>
      <c r="Z147" s="85" t="str">
        <f>IF(A147="","",IF(X147="",'Ayarlar ve Listeler'!$E$10,X147))</f>
        <v/>
      </c>
      <c r="AA147" s="85" t="str">
        <f>IF(A147="","",IF(Y147="",'Ayarlar ve Listeler'!$E$11,Y147))</f>
        <v/>
      </c>
      <c r="AB147" s="86" t="str">
        <f t="shared" si="15"/>
        <v/>
      </c>
      <c r="AC147" s="86" t="str">
        <f>IF(AB147="","",IFERROR(AB147/'Ayarlar ve Listeler'!$B$5,0))</f>
        <v/>
      </c>
      <c r="AD147" s="109" t="str">
        <f t="shared" si="16"/>
        <v/>
      </c>
      <c r="AE147" s="108" t="str">
        <f>IF(A147="","",IFERROR(MATCH(A147,'Pozisyon Envanteri'!$A$6:$A$105,0),""))</f>
        <v/>
      </c>
      <c r="AF147" s="108" t="str">
        <f t="shared" si="17"/>
        <v/>
      </c>
    </row>
    <row r="148" spans="1:32" ht="48" customHeight="1" x14ac:dyDescent="0.25">
      <c r="A148" s="44"/>
      <c r="B148" s="44"/>
      <c r="C148" s="44"/>
      <c r="D148" s="44"/>
      <c r="E148" s="44"/>
      <c r="F148" s="44"/>
      <c r="G148" s="112"/>
      <c r="H148" s="112"/>
      <c r="I148" s="117" t="str">
        <f t="shared" si="12"/>
        <v/>
      </c>
      <c r="J148" s="87" t="str">
        <f t="shared" si="13"/>
        <v/>
      </c>
      <c r="K148" s="78"/>
      <c r="L148" s="78"/>
      <c r="M148" s="88" t="str">
        <f t="shared" si="14"/>
        <v/>
      </c>
      <c r="N148" s="47" t="str">
        <f>IF(M148="","",IF(M148&gt;='Ayarlar ve Listeler'!$B$8,"Kritik",IF(M148&gt;='Ayarlar ve Listeler'!$B$7,"Yüksek",IF(M148&gt;='Ayarlar ve Listeler'!$B$6,"Orta","Düşük"))))</f>
        <v/>
      </c>
      <c r="O148" s="44"/>
      <c r="P148" s="44"/>
      <c r="Q148" s="44"/>
      <c r="R148" s="44"/>
      <c r="S148" s="44"/>
      <c r="T148" s="44"/>
      <c r="U148" s="44"/>
      <c r="V148" s="44"/>
      <c r="W148" s="109" t="str">
        <f>IF(A148="","",IFERROR(VLOOKUP(T148,'Ayarlar ve Listeler'!$W$17:$X$21,2,FALSE),1))</f>
        <v/>
      </c>
      <c r="X148" s="84"/>
      <c r="Y148" s="84"/>
      <c r="Z148" s="85" t="str">
        <f>IF(A148="","",IF(X148="",'Ayarlar ve Listeler'!$E$10,X148))</f>
        <v/>
      </c>
      <c r="AA148" s="85" t="str">
        <f>IF(A148="","",IF(Y148="",'Ayarlar ve Listeler'!$E$11,Y148))</f>
        <v/>
      </c>
      <c r="AB148" s="86" t="str">
        <f t="shared" si="15"/>
        <v/>
      </c>
      <c r="AC148" s="86" t="str">
        <f>IF(AB148="","",IFERROR(AB148/'Ayarlar ve Listeler'!$B$5,0))</f>
        <v/>
      </c>
      <c r="AD148" s="109" t="str">
        <f t="shared" si="16"/>
        <v/>
      </c>
      <c r="AE148" s="108" t="str">
        <f>IF(A148="","",IFERROR(MATCH(A148,'Pozisyon Envanteri'!$A$6:$A$105,0),""))</f>
        <v/>
      </c>
      <c r="AF148" s="108" t="str">
        <f t="shared" si="17"/>
        <v/>
      </c>
    </row>
    <row r="149" spans="1:32" ht="48" customHeight="1" x14ac:dyDescent="0.25">
      <c r="A149" s="44"/>
      <c r="B149" s="44"/>
      <c r="C149" s="44"/>
      <c r="D149" s="44"/>
      <c r="E149" s="44"/>
      <c r="F149" s="44"/>
      <c r="G149" s="112"/>
      <c r="H149" s="112"/>
      <c r="I149" s="117" t="str">
        <f t="shared" si="12"/>
        <v/>
      </c>
      <c r="J149" s="87" t="str">
        <f t="shared" si="13"/>
        <v/>
      </c>
      <c r="K149" s="78"/>
      <c r="L149" s="78"/>
      <c r="M149" s="88" t="str">
        <f t="shared" si="14"/>
        <v/>
      </c>
      <c r="N149" s="47" t="str">
        <f>IF(M149="","",IF(M149&gt;='Ayarlar ve Listeler'!$B$8,"Kritik",IF(M149&gt;='Ayarlar ve Listeler'!$B$7,"Yüksek",IF(M149&gt;='Ayarlar ve Listeler'!$B$6,"Orta","Düşük"))))</f>
        <v/>
      </c>
      <c r="O149" s="44"/>
      <c r="P149" s="44"/>
      <c r="Q149" s="44"/>
      <c r="R149" s="44"/>
      <c r="S149" s="44"/>
      <c r="T149" s="44"/>
      <c r="U149" s="44"/>
      <c r="V149" s="44"/>
      <c r="W149" s="109" t="str">
        <f>IF(A149="","",IFERROR(VLOOKUP(T149,'Ayarlar ve Listeler'!$W$17:$X$21,2,FALSE),1))</f>
        <v/>
      </c>
      <c r="X149" s="84"/>
      <c r="Y149" s="84"/>
      <c r="Z149" s="85" t="str">
        <f>IF(A149="","",IF(X149="",'Ayarlar ve Listeler'!$E$10,X149))</f>
        <v/>
      </c>
      <c r="AA149" s="85" t="str">
        <f>IF(A149="","",IF(Y149="",'Ayarlar ve Listeler'!$E$11,Y149))</f>
        <v/>
      </c>
      <c r="AB149" s="86" t="str">
        <f t="shared" si="15"/>
        <v/>
      </c>
      <c r="AC149" s="86" t="str">
        <f>IF(AB149="","",IFERROR(AB149/'Ayarlar ve Listeler'!$B$5,0))</f>
        <v/>
      </c>
      <c r="AD149" s="109" t="str">
        <f t="shared" si="16"/>
        <v/>
      </c>
      <c r="AE149" s="108" t="str">
        <f>IF(A149="","",IFERROR(MATCH(A149,'Pozisyon Envanteri'!$A$6:$A$105,0),""))</f>
        <v/>
      </c>
      <c r="AF149" s="108" t="str">
        <f t="shared" si="17"/>
        <v/>
      </c>
    </row>
    <row r="150" spans="1:32" ht="48" customHeight="1" x14ac:dyDescent="0.25">
      <c r="A150" s="44"/>
      <c r="B150" s="44"/>
      <c r="C150" s="44"/>
      <c r="D150" s="44"/>
      <c r="E150" s="44"/>
      <c r="F150" s="44"/>
      <c r="G150" s="112"/>
      <c r="H150" s="112"/>
      <c r="I150" s="117" t="str">
        <f t="shared" si="12"/>
        <v/>
      </c>
      <c r="J150" s="87" t="str">
        <f t="shared" si="13"/>
        <v/>
      </c>
      <c r="K150" s="78"/>
      <c r="L150" s="78"/>
      <c r="M150" s="88" t="str">
        <f t="shared" si="14"/>
        <v/>
      </c>
      <c r="N150" s="47" t="str">
        <f>IF(M150="","",IF(M150&gt;='Ayarlar ve Listeler'!$B$8,"Kritik",IF(M150&gt;='Ayarlar ve Listeler'!$B$7,"Yüksek",IF(M150&gt;='Ayarlar ve Listeler'!$B$6,"Orta","Düşük"))))</f>
        <v/>
      </c>
      <c r="O150" s="44"/>
      <c r="P150" s="44"/>
      <c r="Q150" s="44"/>
      <c r="R150" s="44"/>
      <c r="S150" s="44"/>
      <c r="T150" s="44"/>
      <c r="U150" s="44"/>
      <c r="V150" s="44"/>
      <c r="W150" s="109" t="str">
        <f>IF(A150="","",IFERROR(VLOOKUP(T150,'Ayarlar ve Listeler'!$W$17:$X$21,2,FALSE),1))</f>
        <v/>
      </c>
      <c r="X150" s="84"/>
      <c r="Y150" s="84"/>
      <c r="Z150" s="85" t="str">
        <f>IF(A150="","",IF(X150="",'Ayarlar ve Listeler'!$E$10,X150))</f>
        <v/>
      </c>
      <c r="AA150" s="85" t="str">
        <f>IF(A150="","",IF(Y150="",'Ayarlar ve Listeler'!$E$11,Y150))</f>
        <v/>
      </c>
      <c r="AB150" s="86" t="str">
        <f t="shared" si="15"/>
        <v/>
      </c>
      <c r="AC150" s="86" t="str">
        <f>IF(AB150="","",IFERROR(AB150/'Ayarlar ve Listeler'!$B$5,0))</f>
        <v/>
      </c>
      <c r="AD150" s="109" t="str">
        <f t="shared" si="16"/>
        <v/>
      </c>
      <c r="AE150" s="108" t="str">
        <f>IF(A150="","",IFERROR(MATCH(A150,'Pozisyon Envanteri'!$A$6:$A$105,0),""))</f>
        <v/>
      </c>
      <c r="AF150" s="108" t="str">
        <f t="shared" si="17"/>
        <v/>
      </c>
    </row>
    <row r="151" spans="1:32" ht="48" customHeight="1" x14ac:dyDescent="0.25">
      <c r="A151" s="44"/>
      <c r="B151" s="44"/>
      <c r="C151" s="44"/>
      <c r="D151" s="44"/>
      <c r="E151" s="44"/>
      <c r="F151" s="44"/>
      <c r="G151" s="112"/>
      <c r="H151" s="112"/>
      <c r="I151" s="117" t="str">
        <f t="shared" si="12"/>
        <v/>
      </c>
      <c r="J151" s="87" t="str">
        <f t="shared" si="13"/>
        <v/>
      </c>
      <c r="K151" s="78"/>
      <c r="L151" s="78"/>
      <c r="M151" s="88" t="str">
        <f t="shared" si="14"/>
        <v/>
      </c>
      <c r="N151" s="47" t="str">
        <f>IF(M151="","",IF(M151&gt;='Ayarlar ve Listeler'!$B$8,"Kritik",IF(M151&gt;='Ayarlar ve Listeler'!$B$7,"Yüksek",IF(M151&gt;='Ayarlar ve Listeler'!$B$6,"Orta","Düşük"))))</f>
        <v/>
      </c>
      <c r="O151" s="44"/>
      <c r="P151" s="44"/>
      <c r="Q151" s="44"/>
      <c r="R151" s="44"/>
      <c r="S151" s="44"/>
      <c r="T151" s="44"/>
      <c r="U151" s="44"/>
      <c r="V151" s="44"/>
      <c r="W151" s="109" t="str">
        <f>IF(A151="","",IFERROR(VLOOKUP(T151,'Ayarlar ve Listeler'!$W$17:$X$21,2,FALSE),1))</f>
        <v/>
      </c>
      <c r="X151" s="84"/>
      <c r="Y151" s="84"/>
      <c r="Z151" s="85" t="str">
        <f>IF(A151="","",IF(X151="",'Ayarlar ve Listeler'!$E$10,X151))</f>
        <v/>
      </c>
      <c r="AA151" s="85" t="str">
        <f>IF(A151="","",IF(Y151="",'Ayarlar ve Listeler'!$E$11,Y151))</f>
        <v/>
      </c>
      <c r="AB151" s="86" t="str">
        <f t="shared" si="15"/>
        <v/>
      </c>
      <c r="AC151" s="86" t="str">
        <f>IF(AB151="","",IFERROR(AB151/'Ayarlar ve Listeler'!$B$5,0))</f>
        <v/>
      </c>
      <c r="AD151" s="109" t="str">
        <f t="shared" si="16"/>
        <v/>
      </c>
      <c r="AE151" s="108" t="str">
        <f>IF(A151="","",IFERROR(MATCH(A151,'Pozisyon Envanteri'!$A$6:$A$105,0),""))</f>
        <v/>
      </c>
      <c r="AF151" s="108" t="str">
        <f t="shared" si="17"/>
        <v/>
      </c>
    </row>
    <row r="152" spans="1:32" ht="48" customHeight="1" x14ac:dyDescent="0.25">
      <c r="A152" s="44"/>
      <c r="B152" s="44"/>
      <c r="C152" s="44"/>
      <c r="D152" s="44"/>
      <c r="E152" s="44"/>
      <c r="F152" s="44"/>
      <c r="G152" s="112"/>
      <c r="H152" s="112"/>
      <c r="I152" s="117" t="str">
        <f t="shared" si="12"/>
        <v/>
      </c>
      <c r="J152" s="87" t="str">
        <f t="shared" si="13"/>
        <v/>
      </c>
      <c r="K152" s="78"/>
      <c r="L152" s="78"/>
      <c r="M152" s="88" t="str">
        <f t="shared" si="14"/>
        <v/>
      </c>
      <c r="N152" s="47" t="str">
        <f>IF(M152="","",IF(M152&gt;='Ayarlar ve Listeler'!$B$8,"Kritik",IF(M152&gt;='Ayarlar ve Listeler'!$B$7,"Yüksek",IF(M152&gt;='Ayarlar ve Listeler'!$B$6,"Orta","Düşük"))))</f>
        <v/>
      </c>
      <c r="O152" s="44"/>
      <c r="P152" s="44"/>
      <c r="Q152" s="44"/>
      <c r="R152" s="44"/>
      <c r="S152" s="44"/>
      <c r="T152" s="44"/>
      <c r="U152" s="44"/>
      <c r="V152" s="44"/>
      <c r="W152" s="109" t="str">
        <f>IF(A152="","",IFERROR(VLOOKUP(T152,'Ayarlar ve Listeler'!$W$17:$X$21,2,FALSE),1))</f>
        <v/>
      </c>
      <c r="X152" s="84"/>
      <c r="Y152" s="84"/>
      <c r="Z152" s="85" t="str">
        <f>IF(A152="","",IF(X152="",'Ayarlar ve Listeler'!$E$10,X152))</f>
        <v/>
      </c>
      <c r="AA152" s="85" t="str">
        <f>IF(A152="","",IF(Y152="",'Ayarlar ve Listeler'!$E$11,Y152))</f>
        <v/>
      </c>
      <c r="AB152" s="86" t="str">
        <f t="shared" si="15"/>
        <v/>
      </c>
      <c r="AC152" s="86" t="str">
        <f>IF(AB152="","",IFERROR(AB152/'Ayarlar ve Listeler'!$B$5,0))</f>
        <v/>
      </c>
      <c r="AD152" s="109" t="str">
        <f t="shared" si="16"/>
        <v/>
      </c>
      <c r="AE152" s="108" t="str">
        <f>IF(A152="","",IFERROR(MATCH(A152,'Pozisyon Envanteri'!$A$6:$A$105,0),""))</f>
        <v/>
      </c>
      <c r="AF152" s="108" t="str">
        <f t="shared" si="17"/>
        <v/>
      </c>
    </row>
    <row r="153" spans="1:32" ht="48" customHeight="1" x14ac:dyDescent="0.25">
      <c r="A153" s="44"/>
      <c r="B153" s="44"/>
      <c r="C153" s="44"/>
      <c r="D153" s="44"/>
      <c r="E153" s="44"/>
      <c r="F153" s="44"/>
      <c r="G153" s="112"/>
      <c r="H153" s="112"/>
      <c r="I153" s="117" t="str">
        <f t="shared" si="12"/>
        <v/>
      </c>
      <c r="J153" s="87" t="str">
        <f t="shared" si="13"/>
        <v/>
      </c>
      <c r="K153" s="78"/>
      <c r="L153" s="78"/>
      <c r="M153" s="88" t="str">
        <f t="shared" si="14"/>
        <v/>
      </c>
      <c r="N153" s="47" t="str">
        <f>IF(M153="","",IF(M153&gt;='Ayarlar ve Listeler'!$B$8,"Kritik",IF(M153&gt;='Ayarlar ve Listeler'!$B$7,"Yüksek",IF(M153&gt;='Ayarlar ve Listeler'!$B$6,"Orta","Düşük"))))</f>
        <v/>
      </c>
      <c r="O153" s="44"/>
      <c r="P153" s="44"/>
      <c r="Q153" s="44"/>
      <c r="R153" s="44"/>
      <c r="S153" s="44"/>
      <c r="T153" s="44"/>
      <c r="U153" s="44"/>
      <c r="V153" s="44"/>
      <c r="W153" s="109" t="str">
        <f>IF(A153="","",IFERROR(VLOOKUP(T153,'Ayarlar ve Listeler'!$W$17:$X$21,2,FALSE),1))</f>
        <v/>
      </c>
      <c r="X153" s="84"/>
      <c r="Y153" s="84"/>
      <c r="Z153" s="85" t="str">
        <f>IF(A153="","",IF(X153="",'Ayarlar ve Listeler'!$E$10,X153))</f>
        <v/>
      </c>
      <c r="AA153" s="85" t="str">
        <f>IF(A153="","",IF(Y153="",'Ayarlar ve Listeler'!$E$11,Y153))</f>
        <v/>
      </c>
      <c r="AB153" s="86" t="str">
        <f t="shared" si="15"/>
        <v/>
      </c>
      <c r="AC153" s="86" t="str">
        <f>IF(AB153="","",IFERROR(AB153/'Ayarlar ve Listeler'!$B$5,0))</f>
        <v/>
      </c>
      <c r="AD153" s="109" t="str">
        <f t="shared" si="16"/>
        <v/>
      </c>
      <c r="AE153" s="108" t="str">
        <f>IF(A153="","",IFERROR(MATCH(A153,'Pozisyon Envanteri'!$A$6:$A$105,0),""))</f>
        <v/>
      </c>
      <c r="AF153" s="108" t="str">
        <f t="shared" si="17"/>
        <v/>
      </c>
    </row>
    <row r="154" spans="1:32" ht="48" customHeight="1" x14ac:dyDescent="0.25">
      <c r="A154" s="44"/>
      <c r="B154" s="44"/>
      <c r="C154" s="44"/>
      <c r="D154" s="44"/>
      <c r="E154" s="44"/>
      <c r="F154" s="44"/>
      <c r="G154" s="112"/>
      <c r="H154" s="112"/>
      <c r="I154" s="117" t="str">
        <f t="shared" si="12"/>
        <v/>
      </c>
      <c r="J154" s="87" t="str">
        <f t="shared" si="13"/>
        <v/>
      </c>
      <c r="K154" s="78"/>
      <c r="L154" s="78"/>
      <c r="M154" s="88" t="str">
        <f t="shared" si="14"/>
        <v/>
      </c>
      <c r="N154" s="47" t="str">
        <f>IF(M154="","",IF(M154&gt;='Ayarlar ve Listeler'!$B$8,"Kritik",IF(M154&gt;='Ayarlar ve Listeler'!$B$7,"Yüksek",IF(M154&gt;='Ayarlar ve Listeler'!$B$6,"Orta","Düşük"))))</f>
        <v/>
      </c>
      <c r="O154" s="44"/>
      <c r="P154" s="44"/>
      <c r="Q154" s="44"/>
      <c r="R154" s="44"/>
      <c r="S154" s="44"/>
      <c r="T154" s="44"/>
      <c r="U154" s="44"/>
      <c r="V154" s="44"/>
      <c r="W154" s="109" t="str">
        <f>IF(A154="","",IFERROR(VLOOKUP(T154,'Ayarlar ve Listeler'!$W$17:$X$21,2,FALSE),1))</f>
        <v/>
      </c>
      <c r="X154" s="84"/>
      <c r="Y154" s="84"/>
      <c r="Z154" s="85" t="str">
        <f>IF(A154="","",IF(X154="",'Ayarlar ve Listeler'!$E$10,X154))</f>
        <v/>
      </c>
      <c r="AA154" s="85" t="str">
        <f>IF(A154="","",IF(Y154="",'Ayarlar ve Listeler'!$E$11,Y154))</f>
        <v/>
      </c>
      <c r="AB154" s="86" t="str">
        <f t="shared" si="15"/>
        <v/>
      </c>
      <c r="AC154" s="86" t="str">
        <f>IF(AB154="","",IFERROR(AB154/'Ayarlar ve Listeler'!$B$5,0))</f>
        <v/>
      </c>
      <c r="AD154" s="109" t="str">
        <f t="shared" si="16"/>
        <v/>
      </c>
      <c r="AE154" s="108" t="str">
        <f>IF(A154="","",IFERROR(MATCH(A154,'Pozisyon Envanteri'!$A$6:$A$105,0),""))</f>
        <v/>
      </c>
      <c r="AF154" s="108" t="str">
        <f t="shared" si="17"/>
        <v/>
      </c>
    </row>
    <row r="155" spans="1:32" ht="48" customHeight="1" x14ac:dyDescent="0.25">
      <c r="A155" s="44"/>
      <c r="B155" s="44"/>
      <c r="C155" s="44"/>
      <c r="D155" s="44"/>
      <c r="E155" s="44"/>
      <c r="F155" s="44"/>
      <c r="G155" s="112"/>
      <c r="H155" s="112"/>
      <c r="I155" s="117" t="str">
        <f t="shared" si="12"/>
        <v/>
      </c>
      <c r="J155" s="87" t="str">
        <f t="shared" si="13"/>
        <v/>
      </c>
      <c r="K155" s="78"/>
      <c r="L155" s="78"/>
      <c r="M155" s="88" t="str">
        <f t="shared" si="14"/>
        <v/>
      </c>
      <c r="N155" s="47" t="str">
        <f>IF(M155="","",IF(M155&gt;='Ayarlar ve Listeler'!$B$8,"Kritik",IF(M155&gt;='Ayarlar ve Listeler'!$B$7,"Yüksek",IF(M155&gt;='Ayarlar ve Listeler'!$B$6,"Orta","Düşük"))))</f>
        <v/>
      </c>
      <c r="O155" s="44"/>
      <c r="P155" s="44"/>
      <c r="Q155" s="44"/>
      <c r="R155" s="44"/>
      <c r="S155" s="44"/>
      <c r="T155" s="44"/>
      <c r="U155" s="44"/>
      <c r="V155" s="44"/>
      <c r="W155" s="109" t="str">
        <f>IF(A155="","",IFERROR(VLOOKUP(T155,'Ayarlar ve Listeler'!$W$17:$X$21,2,FALSE),1))</f>
        <v/>
      </c>
      <c r="X155" s="84"/>
      <c r="Y155" s="84"/>
      <c r="Z155" s="85" t="str">
        <f>IF(A155="","",IF(X155="",'Ayarlar ve Listeler'!$E$10,X155))</f>
        <v/>
      </c>
      <c r="AA155" s="85" t="str">
        <f>IF(A155="","",IF(Y155="",'Ayarlar ve Listeler'!$E$11,Y155))</f>
        <v/>
      </c>
      <c r="AB155" s="86" t="str">
        <f t="shared" si="15"/>
        <v/>
      </c>
      <c r="AC155" s="86" t="str">
        <f>IF(AB155="","",IFERROR(AB155/'Ayarlar ve Listeler'!$B$5,0))</f>
        <v/>
      </c>
      <c r="AD155" s="109" t="str">
        <f t="shared" si="16"/>
        <v/>
      </c>
      <c r="AE155" s="108" t="str">
        <f>IF(A155="","",IFERROR(MATCH(A155,'Pozisyon Envanteri'!$A$6:$A$105,0),""))</f>
        <v/>
      </c>
      <c r="AF155" s="108" t="str">
        <f t="shared" si="17"/>
        <v/>
      </c>
    </row>
    <row r="156" spans="1:32" ht="48" customHeight="1" x14ac:dyDescent="0.25">
      <c r="A156" s="44"/>
      <c r="B156" s="44"/>
      <c r="C156" s="44"/>
      <c r="D156" s="44"/>
      <c r="E156" s="44"/>
      <c r="F156" s="44"/>
      <c r="G156" s="112"/>
      <c r="H156" s="112"/>
      <c r="I156" s="117" t="str">
        <f t="shared" si="12"/>
        <v/>
      </c>
      <c r="J156" s="87" t="str">
        <f t="shared" si="13"/>
        <v/>
      </c>
      <c r="K156" s="78"/>
      <c r="L156" s="78"/>
      <c r="M156" s="88" t="str">
        <f t="shared" si="14"/>
        <v/>
      </c>
      <c r="N156" s="47" t="str">
        <f>IF(M156="","",IF(M156&gt;='Ayarlar ve Listeler'!$B$8,"Kritik",IF(M156&gt;='Ayarlar ve Listeler'!$B$7,"Yüksek",IF(M156&gt;='Ayarlar ve Listeler'!$B$6,"Orta","Düşük"))))</f>
        <v/>
      </c>
      <c r="O156" s="44"/>
      <c r="P156" s="44"/>
      <c r="Q156" s="44"/>
      <c r="R156" s="44"/>
      <c r="S156" s="44"/>
      <c r="T156" s="44"/>
      <c r="U156" s="44"/>
      <c r="V156" s="44"/>
      <c r="W156" s="109" t="str">
        <f>IF(A156="","",IFERROR(VLOOKUP(T156,'Ayarlar ve Listeler'!$W$17:$X$21,2,FALSE),1))</f>
        <v/>
      </c>
      <c r="X156" s="84"/>
      <c r="Y156" s="84"/>
      <c r="Z156" s="85" t="str">
        <f>IF(A156="","",IF(X156="",'Ayarlar ve Listeler'!$E$10,X156))</f>
        <v/>
      </c>
      <c r="AA156" s="85" t="str">
        <f>IF(A156="","",IF(Y156="",'Ayarlar ve Listeler'!$E$11,Y156))</f>
        <v/>
      </c>
      <c r="AB156" s="86" t="str">
        <f t="shared" si="15"/>
        <v/>
      </c>
      <c r="AC156" s="86" t="str">
        <f>IF(AB156="","",IFERROR(AB156/'Ayarlar ve Listeler'!$B$5,0))</f>
        <v/>
      </c>
      <c r="AD156" s="109" t="str">
        <f t="shared" si="16"/>
        <v/>
      </c>
      <c r="AE156" s="108" t="str">
        <f>IF(A156="","",IFERROR(MATCH(A156,'Pozisyon Envanteri'!$A$6:$A$105,0),""))</f>
        <v/>
      </c>
      <c r="AF156" s="108" t="str">
        <f t="shared" si="17"/>
        <v/>
      </c>
    </row>
    <row r="157" spans="1:32" ht="48" customHeight="1" x14ac:dyDescent="0.25">
      <c r="A157" s="44"/>
      <c r="B157" s="44"/>
      <c r="C157" s="44"/>
      <c r="D157" s="44"/>
      <c r="E157" s="44"/>
      <c r="F157" s="44"/>
      <c r="G157" s="112"/>
      <c r="H157" s="112"/>
      <c r="I157" s="117" t="str">
        <f t="shared" si="12"/>
        <v/>
      </c>
      <c r="J157" s="87" t="str">
        <f t="shared" si="13"/>
        <v/>
      </c>
      <c r="K157" s="78"/>
      <c r="L157" s="78"/>
      <c r="M157" s="88" t="str">
        <f t="shared" si="14"/>
        <v/>
      </c>
      <c r="N157" s="47" t="str">
        <f>IF(M157="","",IF(M157&gt;='Ayarlar ve Listeler'!$B$8,"Kritik",IF(M157&gt;='Ayarlar ve Listeler'!$B$7,"Yüksek",IF(M157&gt;='Ayarlar ve Listeler'!$B$6,"Orta","Düşük"))))</f>
        <v/>
      </c>
      <c r="O157" s="44"/>
      <c r="P157" s="44"/>
      <c r="Q157" s="44"/>
      <c r="R157" s="44"/>
      <c r="S157" s="44"/>
      <c r="T157" s="44"/>
      <c r="U157" s="44"/>
      <c r="V157" s="44"/>
      <c r="W157" s="109" t="str">
        <f>IF(A157="","",IFERROR(VLOOKUP(T157,'Ayarlar ve Listeler'!$W$17:$X$21,2,FALSE),1))</f>
        <v/>
      </c>
      <c r="X157" s="84"/>
      <c r="Y157" s="84"/>
      <c r="Z157" s="85" t="str">
        <f>IF(A157="","",IF(X157="",'Ayarlar ve Listeler'!$E$10,X157))</f>
        <v/>
      </c>
      <c r="AA157" s="85" t="str">
        <f>IF(A157="","",IF(Y157="",'Ayarlar ve Listeler'!$E$11,Y157))</f>
        <v/>
      </c>
      <c r="AB157" s="86" t="str">
        <f t="shared" si="15"/>
        <v/>
      </c>
      <c r="AC157" s="86" t="str">
        <f>IF(AB157="","",IFERROR(AB157/'Ayarlar ve Listeler'!$B$5,0))</f>
        <v/>
      </c>
      <c r="AD157" s="109" t="str">
        <f t="shared" si="16"/>
        <v/>
      </c>
      <c r="AE157" s="108" t="str">
        <f>IF(A157="","",IFERROR(MATCH(A157,'Pozisyon Envanteri'!$A$6:$A$105,0),""))</f>
        <v/>
      </c>
      <c r="AF157" s="108" t="str">
        <f t="shared" si="17"/>
        <v/>
      </c>
    </row>
    <row r="158" spans="1:32" ht="48" customHeight="1" x14ac:dyDescent="0.25">
      <c r="A158" s="44"/>
      <c r="B158" s="44"/>
      <c r="C158" s="44"/>
      <c r="D158" s="44"/>
      <c r="E158" s="44"/>
      <c r="F158" s="44"/>
      <c r="G158" s="112"/>
      <c r="H158" s="112"/>
      <c r="I158" s="117" t="str">
        <f t="shared" si="12"/>
        <v/>
      </c>
      <c r="J158" s="87" t="str">
        <f t="shared" si="13"/>
        <v/>
      </c>
      <c r="K158" s="78"/>
      <c r="L158" s="78"/>
      <c r="M158" s="88" t="str">
        <f t="shared" si="14"/>
        <v/>
      </c>
      <c r="N158" s="47" t="str">
        <f>IF(M158="","",IF(M158&gt;='Ayarlar ve Listeler'!$B$8,"Kritik",IF(M158&gt;='Ayarlar ve Listeler'!$B$7,"Yüksek",IF(M158&gt;='Ayarlar ve Listeler'!$B$6,"Orta","Düşük"))))</f>
        <v/>
      </c>
      <c r="O158" s="44"/>
      <c r="P158" s="44"/>
      <c r="Q158" s="44"/>
      <c r="R158" s="44"/>
      <c r="S158" s="44"/>
      <c r="T158" s="44"/>
      <c r="U158" s="44"/>
      <c r="V158" s="44"/>
      <c r="W158" s="109" t="str">
        <f>IF(A158="","",IFERROR(VLOOKUP(T158,'Ayarlar ve Listeler'!$W$17:$X$21,2,FALSE),1))</f>
        <v/>
      </c>
      <c r="X158" s="84"/>
      <c r="Y158" s="84"/>
      <c r="Z158" s="85" t="str">
        <f>IF(A158="","",IF(X158="",'Ayarlar ve Listeler'!$E$10,X158))</f>
        <v/>
      </c>
      <c r="AA158" s="85" t="str">
        <f>IF(A158="","",IF(Y158="",'Ayarlar ve Listeler'!$E$11,Y158))</f>
        <v/>
      </c>
      <c r="AB158" s="86" t="str">
        <f t="shared" si="15"/>
        <v/>
      </c>
      <c r="AC158" s="86" t="str">
        <f>IF(AB158="","",IFERROR(AB158/'Ayarlar ve Listeler'!$B$5,0))</f>
        <v/>
      </c>
      <c r="AD158" s="109" t="str">
        <f t="shared" si="16"/>
        <v/>
      </c>
      <c r="AE158" s="108" t="str">
        <f>IF(A158="","",IFERROR(MATCH(A158,'Pozisyon Envanteri'!$A$6:$A$105,0),""))</f>
        <v/>
      </c>
      <c r="AF158" s="108" t="str">
        <f t="shared" si="17"/>
        <v/>
      </c>
    </row>
    <row r="159" spans="1:32" ht="48" customHeight="1" x14ac:dyDescent="0.25">
      <c r="A159" s="44"/>
      <c r="B159" s="44"/>
      <c r="C159" s="44"/>
      <c r="D159" s="44"/>
      <c r="E159" s="44"/>
      <c r="F159" s="44"/>
      <c r="G159" s="112"/>
      <c r="H159" s="112"/>
      <c r="I159" s="117" t="str">
        <f t="shared" si="12"/>
        <v/>
      </c>
      <c r="J159" s="87" t="str">
        <f t="shared" si="13"/>
        <v/>
      </c>
      <c r="K159" s="78"/>
      <c r="L159" s="78"/>
      <c r="M159" s="88" t="str">
        <f t="shared" si="14"/>
        <v/>
      </c>
      <c r="N159" s="47" t="str">
        <f>IF(M159="","",IF(M159&gt;='Ayarlar ve Listeler'!$B$8,"Kritik",IF(M159&gt;='Ayarlar ve Listeler'!$B$7,"Yüksek",IF(M159&gt;='Ayarlar ve Listeler'!$B$6,"Orta","Düşük"))))</f>
        <v/>
      </c>
      <c r="O159" s="44"/>
      <c r="P159" s="44"/>
      <c r="Q159" s="44"/>
      <c r="R159" s="44"/>
      <c r="S159" s="44"/>
      <c r="T159" s="44"/>
      <c r="U159" s="44"/>
      <c r="V159" s="44"/>
      <c r="W159" s="109" t="str">
        <f>IF(A159="","",IFERROR(VLOOKUP(T159,'Ayarlar ve Listeler'!$W$17:$X$21,2,FALSE),1))</f>
        <v/>
      </c>
      <c r="X159" s="84"/>
      <c r="Y159" s="84"/>
      <c r="Z159" s="85" t="str">
        <f>IF(A159="","",IF(X159="",'Ayarlar ve Listeler'!$E$10,X159))</f>
        <v/>
      </c>
      <c r="AA159" s="85" t="str">
        <f>IF(A159="","",IF(Y159="",'Ayarlar ve Listeler'!$E$11,Y159))</f>
        <v/>
      </c>
      <c r="AB159" s="86" t="str">
        <f t="shared" si="15"/>
        <v/>
      </c>
      <c r="AC159" s="86" t="str">
        <f>IF(AB159="","",IFERROR(AB159/'Ayarlar ve Listeler'!$B$5,0))</f>
        <v/>
      </c>
      <c r="AD159" s="109" t="str">
        <f t="shared" si="16"/>
        <v/>
      </c>
      <c r="AE159" s="108" t="str">
        <f>IF(A159="","",IFERROR(MATCH(A159,'Pozisyon Envanteri'!$A$6:$A$105,0),""))</f>
        <v/>
      </c>
      <c r="AF159" s="108" t="str">
        <f t="shared" si="17"/>
        <v/>
      </c>
    </row>
    <row r="160" spans="1:32" ht="48" customHeight="1" x14ac:dyDescent="0.25">
      <c r="A160" s="44"/>
      <c r="B160" s="44"/>
      <c r="C160" s="44"/>
      <c r="D160" s="44"/>
      <c r="E160" s="44"/>
      <c r="F160" s="44"/>
      <c r="G160" s="112"/>
      <c r="H160" s="112"/>
      <c r="I160" s="117" t="str">
        <f t="shared" si="12"/>
        <v/>
      </c>
      <c r="J160" s="87" t="str">
        <f t="shared" si="13"/>
        <v/>
      </c>
      <c r="K160" s="78"/>
      <c r="L160" s="78"/>
      <c r="M160" s="88" t="str">
        <f t="shared" si="14"/>
        <v/>
      </c>
      <c r="N160" s="47" t="str">
        <f>IF(M160="","",IF(M160&gt;='Ayarlar ve Listeler'!$B$8,"Kritik",IF(M160&gt;='Ayarlar ve Listeler'!$B$7,"Yüksek",IF(M160&gt;='Ayarlar ve Listeler'!$B$6,"Orta","Düşük"))))</f>
        <v/>
      </c>
      <c r="O160" s="44"/>
      <c r="P160" s="44"/>
      <c r="Q160" s="44"/>
      <c r="R160" s="44"/>
      <c r="S160" s="44"/>
      <c r="T160" s="44"/>
      <c r="U160" s="44"/>
      <c r="V160" s="44"/>
      <c r="W160" s="109" t="str">
        <f>IF(A160="","",IFERROR(VLOOKUP(T160,'Ayarlar ve Listeler'!$W$17:$X$21,2,FALSE),1))</f>
        <v/>
      </c>
      <c r="X160" s="84"/>
      <c r="Y160" s="84"/>
      <c r="Z160" s="85" t="str">
        <f>IF(A160="","",IF(X160="",'Ayarlar ve Listeler'!$E$10,X160))</f>
        <v/>
      </c>
      <c r="AA160" s="85" t="str">
        <f>IF(A160="","",IF(Y160="",'Ayarlar ve Listeler'!$E$11,Y160))</f>
        <v/>
      </c>
      <c r="AB160" s="86" t="str">
        <f t="shared" si="15"/>
        <v/>
      </c>
      <c r="AC160" s="86" t="str">
        <f>IF(AB160="","",IFERROR(AB160/'Ayarlar ve Listeler'!$B$5,0))</f>
        <v/>
      </c>
      <c r="AD160" s="109" t="str">
        <f t="shared" si="16"/>
        <v/>
      </c>
      <c r="AE160" s="108" t="str">
        <f>IF(A160="","",IFERROR(MATCH(A160,'Pozisyon Envanteri'!$A$6:$A$105,0),""))</f>
        <v/>
      </c>
      <c r="AF160" s="108" t="str">
        <f t="shared" si="17"/>
        <v/>
      </c>
    </row>
    <row r="161" spans="1:32" ht="48" customHeight="1" x14ac:dyDescent="0.25">
      <c r="A161" s="44"/>
      <c r="B161" s="44"/>
      <c r="C161" s="44"/>
      <c r="D161" s="44"/>
      <c r="E161" s="44"/>
      <c r="F161" s="44"/>
      <c r="G161" s="112"/>
      <c r="H161" s="112"/>
      <c r="I161" s="117" t="str">
        <f t="shared" si="12"/>
        <v/>
      </c>
      <c r="J161" s="87" t="str">
        <f t="shared" si="13"/>
        <v/>
      </c>
      <c r="K161" s="78"/>
      <c r="L161" s="78"/>
      <c r="M161" s="88" t="str">
        <f t="shared" si="14"/>
        <v/>
      </c>
      <c r="N161" s="47" t="str">
        <f>IF(M161="","",IF(M161&gt;='Ayarlar ve Listeler'!$B$8,"Kritik",IF(M161&gt;='Ayarlar ve Listeler'!$B$7,"Yüksek",IF(M161&gt;='Ayarlar ve Listeler'!$B$6,"Orta","Düşük"))))</f>
        <v/>
      </c>
      <c r="O161" s="44"/>
      <c r="P161" s="44"/>
      <c r="Q161" s="44"/>
      <c r="R161" s="44"/>
      <c r="S161" s="44"/>
      <c r="T161" s="44"/>
      <c r="U161" s="44"/>
      <c r="V161" s="44"/>
      <c r="W161" s="109" t="str">
        <f>IF(A161="","",IFERROR(VLOOKUP(T161,'Ayarlar ve Listeler'!$W$17:$X$21,2,FALSE),1))</f>
        <v/>
      </c>
      <c r="X161" s="84"/>
      <c r="Y161" s="84"/>
      <c r="Z161" s="85" t="str">
        <f>IF(A161="","",IF(X161="",'Ayarlar ve Listeler'!$E$10,X161))</f>
        <v/>
      </c>
      <c r="AA161" s="85" t="str">
        <f>IF(A161="","",IF(Y161="",'Ayarlar ve Listeler'!$E$11,Y161))</f>
        <v/>
      </c>
      <c r="AB161" s="86" t="str">
        <f t="shared" si="15"/>
        <v/>
      </c>
      <c r="AC161" s="86" t="str">
        <f>IF(AB161="","",IFERROR(AB161/'Ayarlar ve Listeler'!$B$5,0))</f>
        <v/>
      </c>
      <c r="AD161" s="109" t="str">
        <f t="shared" si="16"/>
        <v/>
      </c>
      <c r="AE161" s="108" t="str">
        <f>IF(A161="","",IFERROR(MATCH(A161,'Pozisyon Envanteri'!$A$6:$A$105,0),""))</f>
        <v/>
      </c>
      <c r="AF161" s="108" t="str">
        <f t="shared" si="17"/>
        <v/>
      </c>
    </row>
    <row r="162" spans="1:32" ht="48" customHeight="1" x14ac:dyDescent="0.25">
      <c r="A162" s="44"/>
      <c r="B162" s="44"/>
      <c r="C162" s="44"/>
      <c r="D162" s="44"/>
      <c r="E162" s="44"/>
      <c r="F162" s="44"/>
      <c r="G162" s="112"/>
      <c r="H162" s="112"/>
      <c r="I162" s="117" t="str">
        <f t="shared" si="12"/>
        <v/>
      </c>
      <c r="J162" s="87" t="str">
        <f t="shared" si="13"/>
        <v/>
      </c>
      <c r="K162" s="78"/>
      <c r="L162" s="78"/>
      <c r="M162" s="88" t="str">
        <f t="shared" si="14"/>
        <v/>
      </c>
      <c r="N162" s="47" t="str">
        <f>IF(M162="","",IF(M162&gt;='Ayarlar ve Listeler'!$B$8,"Kritik",IF(M162&gt;='Ayarlar ve Listeler'!$B$7,"Yüksek",IF(M162&gt;='Ayarlar ve Listeler'!$B$6,"Orta","Düşük"))))</f>
        <v/>
      </c>
      <c r="O162" s="44"/>
      <c r="P162" s="44"/>
      <c r="Q162" s="44"/>
      <c r="R162" s="44"/>
      <c r="S162" s="44"/>
      <c r="T162" s="44"/>
      <c r="U162" s="44"/>
      <c r="V162" s="44"/>
      <c r="W162" s="109" t="str">
        <f>IF(A162="","",IFERROR(VLOOKUP(T162,'Ayarlar ve Listeler'!$W$17:$X$21,2,FALSE),1))</f>
        <v/>
      </c>
      <c r="X162" s="84"/>
      <c r="Y162" s="84"/>
      <c r="Z162" s="85" t="str">
        <f>IF(A162="","",IF(X162="",'Ayarlar ve Listeler'!$E$10,X162))</f>
        <v/>
      </c>
      <c r="AA162" s="85" t="str">
        <f>IF(A162="","",IF(Y162="",'Ayarlar ve Listeler'!$E$11,Y162))</f>
        <v/>
      </c>
      <c r="AB162" s="86" t="str">
        <f t="shared" si="15"/>
        <v/>
      </c>
      <c r="AC162" s="86" t="str">
        <f>IF(AB162="","",IFERROR(AB162/'Ayarlar ve Listeler'!$B$5,0))</f>
        <v/>
      </c>
      <c r="AD162" s="109" t="str">
        <f t="shared" si="16"/>
        <v/>
      </c>
      <c r="AE162" s="108" t="str">
        <f>IF(A162="","",IFERROR(MATCH(A162,'Pozisyon Envanteri'!$A$6:$A$105,0),""))</f>
        <v/>
      </c>
      <c r="AF162" s="108" t="str">
        <f t="shared" si="17"/>
        <v/>
      </c>
    </row>
    <row r="163" spans="1:32" ht="48" customHeight="1" x14ac:dyDescent="0.25">
      <c r="A163" s="44"/>
      <c r="B163" s="44"/>
      <c r="C163" s="44"/>
      <c r="D163" s="44"/>
      <c r="E163" s="44"/>
      <c r="F163" s="44"/>
      <c r="G163" s="112"/>
      <c r="H163" s="112"/>
      <c r="I163" s="117" t="str">
        <f t="shared" si="12"/>
        <v/>
      </c>
      <c r="J163" s="87" t="str">
        <f t="shared" si="13"/>
        <v/>
      </c>
      <c r="K163" s="78"/>
      <c r="L163" s="78"/>
      <c r="M163" s="88" t="str">
        <f t="shared" si="14"/>
        <v/>
      </c>
      <c r="N163" s="47" t="str">
        <f>IF(M163="","",IF(M163&gt;='Ayarlar ve Listeler'!$B$8,"Kritik",IF(M163&gt;='Ayarlar ve Listeler'!$B$7,"Yüksek",IF(M163&gt;='Ayarlar ve Listeler'!$B$6,"Orta","Düşük"))))</f>
        <v/>
      </c>
      <c r="O163" s="44"/>
      <c r="P163" s="44"/>
      <c r="Q163" s="44"/>
      <c r="R163" s="44"/>
      <c r="S163" s="44"/>
      <c r="T163" s="44"/>
      <c r="U163" s="44"/>
      <c r="V163" s="44"/>
      <c r="W163" s="109" t="str">
        <f>IF(A163="","",IFERROR(VLOOKUP(T163,'Ayarlar ve Listeler'!$W$17:$X$21,2,FALSE),1))</f>
        <v/>
      </c>
      <c r="X163" s="84"/>
      <c r="Y163" s="84"/>
      <c r="Z163" s="85" t="str">
        <f>IF(A163="","",IF(X163="",'Ayarlar ve Listeler'!$E$10,X163))</f>
        <v/>
      </c>
      <c r="AA163" s="85" t="str">
        <f>IF(A163="","",IF(Y163="",'Ayarlar ve Listeler'!$E$11,Y163))</f>
        <v/>
      </c>
      <c r="AB163" s="86" t="str">
        <f t="shared" si="15"/>
        <v/>
      </c>
      <c r="AC163" s="86" t="str">
        <f>IF(AB163="","",IFERROR(AB163/'Ayarlar ve Listeler'!$B$5,0))</f>
        <v/>
      </c>
      <c r="AD163" s="109" t="str">
        <f t="shared" si="16"/>
        <v/>
      </c>
      <c r="AE163" s="108" t="str">
        <f>IF(A163="","",IFERROR(MATCH(A163,'Pozisyon Envanteri'!$A$6:$A$105,0),""))</f>
        <v/>
      </c>
      <c r="AF163" s="108" t="str">
        <f t="shared" si="17"/>
        <v/>
      </c>
    </row>
    <row r="164" spans="1:32" ht="48" customHeight="1" x14ac:dyDescent="0.25">
      <c r="A164" s="44"/>
      <c r="B164" s="44"/>
      <c r="C164" s="44"/>
      <c r="D164" s="44"/>
      <c r="E164" s="44"/>
      <c r="F164" s="44"/>
      <c r="G164" s="112"/>
      <c r="H164" s="112"/>
      <c r="I164" s="117" t="str">
        <f t="shared" si="12"/>
        <v/>
      </c>
      <c r="J164" s="87" t="str">
        <f t="shared" si="13"/>
        <v/>
      </c>
      <c r="K164" s="78"/>
      <c r="L164" s="78"/>
      <c r="M164" s="88" t="str">
        <f t="shared" si="14"/>
        <v/>
      </c>
      <c r="N164" s="47" t="str">
        <f>IF(M164="","",IF(M164&gt;='Ayarlar ve Listeler'!$B$8,"Kritik",IF(M164&gt;='Ayarlar ve Listeler'!$B$7,"Yüksek",IF(M164&gt;='Ayarlar ve Listeler'!$B$6,"Orta","Düşük"))))</f>
        <v/>
      </c>
      <c r="O164" s="44"/>
      <c r="P164" s="44"/>
      <c r="Q164" s="44"/>
      <c r="R164" s="44"/>
      <c r="S164" s="44"/>
      <c r="T164" s="44"/>
      <c r="U164" s="44"/>
      <c r="V164" s="44"/>
      <c r="W164" s="109" t="str">
        <f>IF(A164="","",IFERROR(VLOOKUP(T164,'Ayarlar ve Listeler'!$W$17:$X$21,2,FALSE),1))</f>
        <v/>
      </c>
      <c r="X164" s="84"/>
      <c r="Y164" s="84"/>
      <c r="Z164" s="85" t="str">
        <f>IF(A164="","",IF(X164="",'Ayarlar ve Listeler'!$E$10,X164))</f>
        <v/>
      </c>
      <c r="AA164" s="85" t="str">
        <f>IF(A164="","",IF(Y164="",'Ayarlar ve Listeler'!$E$11,Y164))</f>
        <v/>
      </c>
      <c r="AB164" s="86" t="str">
        <f t="shared" si="15"/>
        <v/>
      </c>
      <c r="AC164" s="86" t="str">
        <f>IF(AB164="","",IFERROR(AB164/'Ayarlar ve Listeler'!$B$5,0))</f>
        <v/>
      </c>
      <c r="AD164" s="109" t="str">
        <f t="shared" si="16"/>
        <v/>
      </c>
      <c r="AE164" s="108" t="str">
        <f>IF(A164="","",IFERROR(MATCH(A164,'Pozisyon Envanteri'!$A$6:$A$105,0),""))</f>
        <v/>
      </c>
      <c r="AF164" s="108" t="str">
        <f t="shared" si="17"/>
        <v/>
      </c>
    </row>
    <row r="165" spans="1:32" ht="48" customHeight="1" x14ac:dyDescent="0.25">
      <c r="A165" s="44"/>
      <c r="B165" s="44"/>
      <c r="C165" s="44"/>
      <c r="D165" s="44"/>
      <c r="E165" s="44"/>
      <c r="F165" s="44"/>
      <c r="G165" s="112"/>
      <c r="H165" s="112"/>
      <c r="I165" s="117" t="str">
        <f t="shared" si="12"/>
        <v/>
      </c>
      <c r="J165" s="87" t="str">
        <f t="shared" si="13"/>
        <v/>
      </c>
      <c r="K165" s="78"/>
      <c r="L165" s="78"/>
      <c r="M165" s="88" t="str">
        <f t="shared" si="14"/>
        <v/>
      </c>
      <c r="N165" s="47" t="str">
        <f>IF(M165="","",IF(M165&gt;='Ayarlar ve Listeler'!$B$8,"Kritik",IF(M165&gt;='Ayarlar ve Listeler'!$B$7,"Yüksek",IF(M165&gt;='Ayarlar ve Listeler'!$B$6,"Orta","Düşük"))))</f>
        <v/>
      </c>
      <c r="O165" s="44"/>
      <c r="P165" s="44"/>
      <c r="Q165" s="44"/>
      <c r="R165" s="44"/>
      <c r="S165" s="44"/>
      <c r="T165" s="44"/>
      <c r="U165" s="44"/>
      <c r="V165" s="44"/>
      <c r="W165" s="109" t="str">
        <f>IF(A165="","",IFERROR(VLOOKUP(T165,'Ayarlar ve Listeler'!$W$17:$X$21,2,FALSE),1))</f>
        <v/>
      </c>
      <c r="X165" s="84"/>
      <c r="Y165" s="84"/>
      <c r="Z165" s="85" t="str">
        <f>IF(A165="","",IF(X165="",'Ayarlar ve Listeler'!$E$10,X165))</f>
        <v/>
      </c>
      <c r="AA165" s="85" t="str">
        <f>IF(A165="","",IF(Y165="",'Ayarlar ve Listeler'!$E$11,Y165))</f>
        <v/>
      </c>
      <c r="AB165" s="86" t="str">
        <f t="shared" si="15"/>
        <v/>
      </c>
      <c r="AC165" s="86" t="str">
        <f>IF(AB165="","",IFERROR(AB165/'Ayarlar ve Listeler'!$B$5,0))</f>
        <v/>
      </c>
      <c r="AD165" s="109" t="str">
        <f t="shared" si="16"/>
        <v/>
      </c>
      <c r="AE165" s="108" t="str">
        <f>IF(A165="","",IFERROR(MATCH(A165,'Pozisyon Envanteri'!$A$6:$A$105,0),""))</f>
        <v/>
      </c>
      <c r="AF165" s="108" t="str">
        <f t="shared" si="17"/>
        <v/>
      </c>
    </row>
    <row r="166" spans="1:32" ht="48" customHeight="1" x14ac:dyDescent="0.25">
      <c r="A166" s="44"/>
      <c r="B166" s="44"/>
      <c r="C166" s="44"/>
      <c r="D166" s="44"/>
      <c r="E166" s="44"/>
      <c r="F166" s="44"/>
      <c r="G166" s="112"/>
      <c r="H166" s="112"/>
      <c r="I166" s="117" t="str">
        <f t="shared" si="12"/>
        <v/>
      </c>
      <c r="J166" s="87" t="str">
        <f t="shared" si="13"/>
        <v/>
      </c>
      <c r="K166" s="78"/>
      <c r="L166" s="78"/>
      <c r="M166" s="88" t="str">
        <f t="shared" si="14"/>
        <v/>
      </c>
      <c r="N166" s="47" t="str">
        <f>IF(M166="","",IF(M166&gt;='Ayarlar ve Listeler'!$B$8,"Kritik",IF(M166&gt;='Ayarlar ve Listeler'!$B$7,"Yüksek",IF(M166&gt;='Ayarlar ve Listeler'!$B$6,"Orta","Düşük"))))</f>
        <v/>
      </c>
      <c r="O166" s="44"/>
      <c r="P166" s="44"/>
      <c r="Q166" s="44"/>
      <c r="R166" s="44"/>
      <c r="S166" s="44"/>
      <c r="T166" s="44"/>
      <c r="U166" s="44"/>
      <c r="V166" s="44"/>
      <c r="W166" s="109" t="str">
        <f>IF(A166="","",IFERROR(VLOOKUP(T166,'Ayarlar ve Listeler'!$W$17:$X$21,2,FALSE),1))</f>
        <v/>
      </c>
      <c r="X166" s="84"/>
      <c r="Y166" s="84"/>
      <c r="Z166" s="85" t="str">
        <f>IF(A166="","",IF(X166="",'Ayarlar ve Listeler'!$E$10,X166))</f>
        <v/>
      </c>
      <c r="AA166" s="85" t="str">
        <f>IF(A166="","",IF(Y166="",'Ayarlar ve Listeler'!$E$11,Y166))</f>
        <v/>
      </c>
      <c r="AB166" s="86" t="str">
        <f t="shared" si="15"/>
        <v/>
      </c>
      <c r="AC166" s="86" t="str">
        <f>IF(AB166="","",IFERROR(AB166/'Ayarlar ve Listeler'!$B$5,0))</f>
        <v/>
      </c>
      <c r="AD166" s="109" t="str">
        <f t="shared" si="16"/>
        <v/>
      </c>
      <c r="AE166" s="108" t="str">
        <f>IF(A166="","",IFERROR(MATCH(A166,'Pozisyon Envanteri'!$A$6:$A$105,0),""))</f>
        <v/>
      </c>
      <c r="AF166" s="108" t="str">
        <f t="shared" si="17"/>
        <v/>
      </c>
    </row>
    <row r="167" spans="1:32" ht="48" customHeight="1" x14ac:dyDescent="0.25">
      <c r="A167" s="44"/>
      <c r="B167" s="44"/>
      <c r="C167" s="44"/>
      <c r="D167" s="44"/>
      <c r="E167" s="44"/>
      <c r="F167" s="44"/>
      <c r="G167" s="112"/>
      <c r="H167" s="112"/>
      <c r="I167" s="117" t="str">
        <f t="shared" si="12"/>
        <v/>
      </c>
      <c r="J167" s="87" t="str">
        <f t="shared" si="13"/>
        <v/>
      </c>
      <c r="K167" s="78"/>
      <c r="L167" s="78"/>
      <c r="M167" s="88" t="str">
        <f t="shared" si="14"/>
        <v/>
      </c>
      <c r="N167" s="47" t="str">
        <f>IF(M167="","",IF(M167&gt;='Ayarlar ve Listeler'!$B$8,"Kritik",IF(M167&gt;='Ayarlar ve Listeler'!$B$7,"Yüksek",IF(M167&gt;='Ayarlar ve Listeler'!$B$6,"Orta","Düşük"))))</f>
        <v/>
      </c>
      <c r="O167" s="44"/>
      <c r="P167" s="44"/>
      <c r="Q167" s="44"/>
      <c r="R167" s="44"/>
      <c r="S167" s="44"/>
      <c r="T167" s="44"/>
      <c r="U167" s="44"/>
      <c r="V167" s="44"/>
      <c r="W167" s="109" t="str">
        <f>IF(A167="","",IFERROR(VLOOKUP(T167,'Ayarlar ve Listeler'!$W$17:$X$21,2,FALSE),1))</f>
        <v/>
      </c>
      <c r="X167" s="84"/>
      <c r="Y167" s="84"/>
      <c r="Z167" s="85" t="str">
        <f>IF(A167="","",IF(X167="",'Ayarlar ve Listeler'!$E$10,X167))</f>
        <v/>
      </c>
      <c r="AA167" s="85" t="str">
        <f>IF(A167="","",IF(Y167="",'Ayarlar ve Listeler'!$E$11,Y167))</f>
        <v/>
      </c>
      <c r="AB167" s="86" t="str">
        <f t="shared" si="15"/>
        <v/>
      </c>
      <c r="AC167" s="86" t="str">
        <f>IF(AB167="","",IFERROR(AB167/'Ayarlar ve Listeler'!$B$5,0))</f>
        <v/>
      </c>
      <c r="AD167" s="109" t="str">
        <f t="shared" si="16"/>
        <v/>
      </c>
      <c r="AE167" s="108" t="str">
        <f>IF(A167="","",IFERROR(MATCH(A167,'Pozisyon Envanteri'!$A$6:$A$105,0),""))</f>
        <v/>
      </c>
      <c r="AF167" s="108" t="str">
        <f t="shared" si="17"/>
        <v/>
      </c>
    </row>
    <row r="168" spans="1:32" ht="48" customHeight="1" x14ac:dyDescent="0.25">
      <c r="A168" s="44"/>
      <c r="B168" s="44"/>
      <c r="C168" s="44"/>
      <c r="D168" s="44"/>
      <c r="E168" s="44"/>
      <c r="F168" s="44"/>
      <c r="G168" s="112"/>
      <c r="H168" s="112"/>
      <c r="I168" s="117" t="str">
        <f t="shared" si="12"/>
        <v/>
      </c>
      <c r="J168" s="87" t="str">
        <f t="shared" si="13"/>
        <v/>
      </c>
      <c r="K168" s="78"/>
      <c r="L168" s="78"/>
      <c r="M168" s="88" t="str">
        <f t="shared" si="14"/>
        <v/>
      </c>
      <c r="N168" s="47" t="str">
        <f>IF(M168="","",IF(M168&gt;='Ayarlar ve Listeler'!$B$8,"Kritik",IF(M168&gt;='Ayarlar ve Listeler'!$B$7,"Yüksek",IF(M168&gt;='Ayarlar ve Listeler'!$B$6,"Orta","Düşük"))))</f>
        <v/>
      </c>
      <c r="O168" s="44"/>
      <c r="P168" s="44"/>
      <c r="Q168" s="44"/>
      <c r="R168" s="44"/>
      <c r="S168" s="44"/>
      <c r="T168" s="44"/>
      <c r="U168" s="44"/>
      <c r="V168" s="44"/>
      <c r="W168" s="109" t="str">
        <f>IF(A168="","",IFERROR(VLOOKUP(T168,'Ayarlar ve Listeler'!$W$17:$X$21,2,FALSE),1))</f>
        <v/>
      </c>
      <c r="X168" s="84"/>
      <c r="Y168" s="84"/>
      <c r="Z168" s="85" t="str">
        <f>IF(A168="","",IF(X168="",'Ayarlar ve Listeler'!$E$10,X168))</f>
        <v/>
      </c>
      <c r="AA168" s="85" t="str">
        <f>IF(A168="","",IF(Y168="",'Ayarlar ve Listeler'!$E$11,Y168))</f>
        <v/>
      </c>
      <c r="AB168" s="86" t="str">
        <f t="shared" si="15"/>
        <v/>
      </c>
      <c r="AC168" s="86" t="str">
        <f>IF(AB168="","",IFERROR(AB168/'Ayarlar ve Listeler'!$B$5,0))</f>
        <v/>
      </c>
      <c r="AD168" s="109" t="str">
        <f t="shared" si="16"/>
        <v/>
      </c>
      <c r="AE168" s="108" t="str">
        <f>IF(A168="","",IFERROR(MATCH(A168,'Pozisyon Envanteri'!$A$6:$A$105,0),""))</f>
        <v/>
      </c>
      <c r="AF168" s="108" t="str">
        <f t="shared" si="17"/>
        <v/>
      </c>
    </row>
    <row r="169" spans="1:32" ht="48" customHeight="1" x14ac:dyDescent="0.25">
      <c r="A169" s="44"/>
      <c r="B169" s="44"/>
      <c r="C169" s="44"/>
      <c r="D169" s="44"/>
      <c r="E169" s="44"/>
      <c r="F169" s="44"/>
      <c r="G169" s="112"/>
      <c r="H169" s="112"/>
      <c r="I169" s="117" t="str">
        <f t="shared" si="12"/>
        <v/>
      </c>
      <c r="J169" s="87" t="str">
        <f t="shared" si="13"/>
        <v/>
      </c>
      <c r="K169" s="78"/>
      <c r="L169" s="78"/>
      <c r="M169" s="88" t="str">
        <f t="shared" si="14"/>
        <v/>
      </c>
      <c r="N169" s="47" t="str">
        <f>IF(M169="","",IF(M169&gt;='Ayarlar ve Listeler'!$B$8,"Kritik",IF(M169&gt;='Ayarlar ve Listeler'!$B$7,"Yüksek",IF(M169&gt;='Ayarlar ve Listeler'!$B$6,"Orta","Düşük"))))</f>
        <v/>
      </c>
      <c r="O169" s="44"/>
      <c r="P169" s="44"/>
      <c r="Q169" s="44"/>
      <c r="R169" s="44"/>
      <c r="S169" s="44"/>
      <c r="T169" s="44"/>
      <c r="U169" s="44"/>
      <c r="V169" s="44"/>
      <c r="W169" s="109" t="str">
        <f>IF(A169="","",IFERROR(VLOOKUP(T169,'Ayarlar ve Listeler'!$W$17:$X$21,2,FALSE),1))</f>
        <v/>
      </c>
      <c r="X169" s="84"/>
      <c r="Y169" s="84"/>
      <c r="Z169" s="85" t="str">
        <f>IF(A169="","",IF(X169="",'Ayarlar ve Listeler'!$E$10,X169))</f>
        <v/>
      </c>
      <c r="AA169" s="85" t="str">
        <f>IF(A169="","",IF(Y169="",'Ayarlar ve Listeler'!$E$11,Y169))</f>
        <v/>
      </c>
      <c r="AB169" s="86" t="str">
        <f t="shared" si="15"/>
        <v/>
      </c>
      <c r="AC169" s="86" t="str">
        <f>IF(AB169="","",IFERROR(AB169/'Ayarlar ve Listeler'!$B$5,0))</f>
        <v/>
      </c>
      <c r="AD169" s="109" t="str">
        <f t="shared" si="16"/>
        <v/>
      </c>
      <c r="AE169" s="108" t="str">
        <f>IF(A169="","",IFERROR(MATCH(A169,'Pozisyon Envanteri'!$A$6:$A$105,0),""))</f>
        <v/>
      </c>
      <c r="AF169" s="108" t="str">
        <f t="shared" si="17"/>
        <v/>
      </c>
    </row>
    <row r="170" spans="1:32" ht="48" customHeight="1" x14ac:dyDescent="0.25">
      <c r="A170" s="44"/>
      <c r="B170" s="44"/>
      <c r="C170" s="44"/>
      <c r="D170" s="44"/>
      <c r="E170" s="44"/>
      <c r="F170" s="44"/>
      <c r="G170" s="112"/>
      <c r="H170" s="112"/>
      <c r="I170" s="117" t="str">
        <f t="shared" si="12"/>
        <v/>
      </c>
      <c r="J170" s="87" t="str">
        <f t="shared" si="13"/>
        <v/>
      </c>
      <c r="K170" s="78"/>
      <c r="L170" s="78"/>
      <c r="M170" s="88" t="str">
        <f t="shared" si="14"/>
        <v/>
      </c>
      <c r="N170" s="47" t="str">
        <f>IF(M170="","",IF(M170&gt;='Ayarlar ve Listeler'!$B$8,"Kritik",IF(M170&gt;='Ayarlar ve Listeler'!$B$7,"Yüksek",IF(M170&gt;='Ayarlar ve Listeler'!$B$6,"Orta","Düşük"))))</f>
        <v/>
      </c>
      <c r="O170" s="44"/>
      <c r="P170" s="44"/>
      <c r="Q170" s="44"/>
      <c r="R170" s="44"/>
      <c r="S170" s="44"/>
      <c r="T170" s="44"/>
      <c r="U170" s="44"/>
      <c r="V170" s="44"/>
      <c r="W170" s="109" t="str">
        <f>IF(A170="","",IFERROR(VLOOKUP(T170,'Ayarlar ve Listeler'!$W$17:$X$21,2,FALSE),1))</f>
        <v/>
      </c>
      <c r="X170" s="84"/>
      <c r="Y170" s="84"/>
      <c r="Z170" s="85" t="str">
        <f>IF(A170="","",IF(X170="",'Ayarlar ve Listeler'!$E$10,X170))</f>
        <v/>
      </c>
      <c r="AA170" s="85" t="str">
        <f>IF(A170="","",IF(Y170="",'Ayarlar ve Listeler'!$E$11,Y170))</f>
        <v/>
      </c>
      <c r="AB170" s="86" t="str">
        <f t="shared" si="15"/>
        <v/>
      </c>
      <c r="AC170" s="86" t="str">
        <f>IF(AB170="","",IFERROR(AB170/'Ayarlar ve Listeler'!$B$5,0))</f>
        <v/>
      </c>
      <c r="AD170" s="109" t="str">
        <f t="shared" si="16"/>
        <v/>
      </c>
      <c r="AE170" s="108" t="str">
        <f>IF(A170="","",IFERROR(MATCH(A170,'Pozisyon Envanteri'!$A$6:$A$105,0),""))</f>
        <v/>
      </c>
      <c r="AF170" s="108" t="str">
        <f t="shared" si="17"/>
        <v/>
      </c>
    </row>
    <row r="171" spans="1:32" ht="48" customHeight="1" x14ac:dyDescent="0.25">
      <c r="A171" s="44"/>
      <c r="B171" s="44"/>
      <c r="C171" s="44"/>
      <c r="D171" s="44"/>
      <c r="E171" s="44"/>
      <c r="F171" s="44"/>
      <c r="G171" s="112"/>
      <c r="H171" s="112"/>
      <c r="I171" s="117" t="str">
        <f t="shared" si="12"/>
        <v/>
      </c>
      <c r="J171" s="87" t="str">
        <f t="shared" si="13"/>
        <v/>
      </c>
      <c r="K171" s="78"/>
      <c r="L171" s="78"/>
      <c r="M171" s="88" t="str">
        <f t="shared" si="14"/>
        <v/>
      </c>
      <c r="N171" s="47" t="str">
        <f>IF(M171="","",IF(M171&gt;='Ayarlar ve Listeler'!$B$8,"Kritik",IF(M171&gt;='Ayarlar ve Listeler'!$B$7,"Yüksek",IF(M171&gt;='Ayarlar ve Listeler'!$B$6,"Orta","Düşük"))))</f>
        <v/>
      </c>
      <c r="O171" s="44"/>
      <c r="P171" s="44"/>
      <c r="Q171" s="44"/>
      <c r="R171" s="44"/>
      <c r="S171" s="44"/>
      <c r="T171" s="44"/>
      <c r="U171" s="44"/>
      <c r="V171" s="44"/>
      <c r="W171" s="109" t="str">
        <f>IF(A171="","",IFERROR(VLOOKUP(T171,'Ayarlar ve Listeler'!$W$17:$X$21,2,FALSE),1))</f>
        <v/>
      </c>
      <c r="X171" s="84"/>
      <c r="Y171" s="84"/>
      <c r="Z171" s="85" t="str">
        <f>IF(A171="","",IF(X171="",'Ayarlar ve Listeler'!$E$10,X171))</f>
        <v/>
      </c>
      <c r="AA171" s="85" t="str">
        <f>IF(A171="","",IF(Y171="",'Ayarlar ve Listeler'!$E$11,Y171))</f>
        <v/>
      </c>
      <c r="AB171" s="86" t="str">
        <f t="shared" si="15"/>
        <v/>
      </c>
      <c r="AC171" s="86" t="str">
        <f>IF(AB171="","",IFERROR(AB171/'Ayarlar ve Listeler'!$B$5,0))</f>
        <v/>
      </c>
      <c r="AD171" s="109" t="str">
        <f t="shared" si="16"/>
        <v/>
      </c>
      <c r="AE171" s="108" t="str">
        <f>IF(A171="","",IFERROR(MATCH(A171,'Pozisyon Envanteri'!$A$6:$A$105,0),""))</f>
        <v/>
      </c>
      <c r="AF171" s="108" t="str">
        <f t="shared" si="17"/>
        <v/>
      </c>
    </row>
    <row r="172" spans="1:32" ht="48" customHeight="1" x14ac:dyDescent="0.25">
      <c r="A172" s="44"/>
      <c r="B172" s="44"/>
      <c r="C172" s="44"/>
      <c r="D172" s="44"/>
      <c r="E172" s="44"/>
      <c r="F172" s="44"/>
      <c r="G172" s="112"/>
      <c r="H172" s="112"/>
      <c r="I172" s="117" t="str">
        <f t="shared" si="12"/>
        <v/>
      </c>
      <c r="J172" s="87" t="str">
        <f t="shared" si="13"/>
        <v/>
      </c>
      <c r="K172" s="78"/>
      <c r="L172" s="78"/>
      <c r="M172" s="88" t="str">
        <f t="shared" si="14"/>
        <v/>
      </c>
      <c r="N172" s="47" t="str">
        <f>IF(M172="","",IF(M172&gt;='Ayarlar ve Listeler'!$B$8,"Kritik",IF(M172&gt;='Ayarlar ve Listeler'!$B$7,"Yüksek",IF(M172&gt;='Ayarlar ve Listeler'!$B$6,"Orta","Düşük"))))</f>
        <v/>
      </c>
      <c r="O172" s="44"/>
      <c r="P172" s="44"/>
      <c r="Q172" s="44"/>
      <c r="R172" s="44"/>
      <c r="S172" s="44"/>
      <c r="T172" s="44"/>
      <c r="U172" s="44"/>
      <c r="V172" s="44"/>
      <c r="W172" s="109" t="str">
        <f>IF(A172="","",IFERROR(VLOOKUP(T172,'Ayarlar ve Listeler'!$W$17:$X$21,2,FALSE),1))</f>
        <v/>
      </c>
      <c r="X172" s="84"/>
      <c r="Y172" s="84"/>
      <c r="Z172" s="85" t="str">
        <f>IF(A172="","",IF(X172="",'Ayarlar ve Listeler'!$E$10,X172))</f>
        <v/>
      </c>
      <c r="AA172" s="85" t="str">
        <f>IF(A172="","",IF(Y172="",'Ayarlar ve Listeler'!$E$11,Y172))</f>
        <v/>
      </c>
      <c r="AB172" s="86" t="str">
        <f t="shared" si="15"/>
        <v/>
      </c>
      <c r="AC172" s="86" t="str">
        <f>IF(AB172="","",IFERROR(AB172/'Ayarlar ve Listeler'!$B$5,0))</f>
        <v/>
      </c>
      <c r="AD172" s="109" t="str">
        <f t="shared" si="16"/>
        <v/>
      </c>
      <c r="AE172" s="108" t="str">
        <f>IF(A172="","",IFERROR(MATCH(A172,'Pozisyon Envanteri'!$A$6:$A$105,0),""))</f>
        <v/>
      </c>
      <c r="AF172" s="108" t="str">
        <f t="shared" si="17"/>
        <v/>
      </c>
    </row>
    <row r="173" spans="1:32" ht="48" customHeight="1" x14ac:dyDescent="0.25">
      <c r="A173" s="44"/>
      <c r="B173" s="44"/>
      <c r="C173" s="44"/>
      <c r="D173" s="44"/>
      <c r="E173" s="44"/>
      <c r="F173" s="44"/>
      <c r="G173" s="112"/>
      <c r="H173" s="112"/>
      <c r="I173" s="117" t="str">
        <f t="shared" si="12"/>
        <v/>
      </c>
      <c r="J173" s="87" t="str">
        <f t="shared" si="13"/>
        <v/>
      </c>
      <c r="K173" s="78"/>
      <c r="L173" s="78"/>
      <c r="M173" s="88" t="str">
        <f t="shared" si="14"/>
        <v/>
      </c>
      <c r="N173" s="47" t="str">
        <f>IF(M173="","",IF(M173&gt;='Ayarlar ve Listeler'!$B$8,"Kritik",IF(M173&gt;='Ayarlar ve Listeler'!$B$7,"Yüksek",IF(M173&gt;='Ayarlar ve Listeler'!$B$6,"Orta","Düşük"))))</f>
        <v/>
      </c>
      <c r="O173" s="44"/>
      <c r="P173" s="44"/>
      <c r="Q173" s="44"/>
      <c r="R173" s="44"/>
      <c r="S173" s="44"/>
      <c r="T173" s="44"/>
      <c r="U173" s="44"/>
      <c r="V173" s="44"/>
      <c r="W173" s="109" t="str">
        <f>IF(A173="","",IFERROR(VLOOKUP(T173,'Ayarlar ve Listeler'!$W$17:$X$21,2,FALSE),1))</f>
        <v/>
      </c>
      <c r="X173" s="84"/>
      <c r="Y173" s="84"/>
      <c r="Z173" s="85" t="str">
        <f>IF(A173="","",IF(X173="",'Ayarlar ve Listeler'!$E$10,X173))</f>
        <v/>
      </c>
      <c r="AA173" s="85" t="str">
        <f>IF(A173="","",IF(Y173="",'Ayarlar ve Listeler'!$E$11,Y173))</f>
        <v/>
      </c>
      <c r="AB173" s="86" t="str">
        <f t="shared" si="15"/>
        <v/>
      </c>
      <c r="AC173" s="86" t="str">
        <f>IF(AB173="","",IFERROR(AB173/'Ayarlar ve Listeler'!$B$5,0))</f>
        <v/>
      </c>
      <c r="AD173" s="109" t="str">
        <f t="shared" si="16"/>
        <v/>
      </c>
      <c r="AE173" s="108" t="str">
        <f>IF(A173="","",IFERROR(MATCH(A173,'Pozisyon Envanteri'!$A$6:$A$105,0),""))</f>
        <v/>
      </c>
      <c r="AF173" s="108" t="str">
        <f t="shared" si="17"/>
        <v/>
      </c>
    </row>
    <row r="174" spans="1:32" ht="48" customHeight="1" x14ac:dyDescent="0.25">
      <c r="A174" s="44"/>
      <c r="B174" s="44"/>
      <c r="C174" s="44"/>
      <c r="D174" s="44"/>
      <c r="E174" s="44"/>
      <c r="F174" s="44"/>
      <c r="G174" s="112"/>
      <c r="H174" s="112"/>
      <c r="I174" s="117" t="str">
        <f t="shared" si="12"/>
        <v/>
      </c>
      <c r="J174" s="87" t="str">
        <f t="shared" si="13"/>
        <v/>
      </c>
      <c r="K174" s="78"/>
      <c r="L174" s="78"/>
      <c r="M174" s="88" t="str">
        <f t="shared" si="14"/>
        <v/>
      </c>
      <c r="N174" s="47" t="str">
        <f>IF(M174="","",IF(M174&gt;='Ayarlar ve Listeler'!$B$8,"Kritik",IF(M174&gt;='Ayarlar ve Listeler'!$B$7,"Yüksek",IF(M174&gt;='Ayarlar ve Listeler'!$B$6,"Orta","Düşük"))))</f>
        <v/>
      </c>
      <c r="O174" s="44"/>
      <c r="P174" s="44"/>
      <c r="Q174" s="44"/>
      <c r="R174" s="44"/>
      <c r="S174" s="44"/>
      <c r="T174" s="44"/>
      <c r="U174" s="44"/>
      <c r="V174" s="44"/>
      <c r="W174" s="109" t="str">
        <f>IF(A174="","",IFERROR(VLOOKUP(T174,'Ayarlar ve Listeler'!$W$17:$X$21,2,FALSE),1))</f>
        <v/>
      </c>
      <c r="X174" s="84"/>
      <c r="Y174" s="84"/>
      <c r="Z174" s="85" t="str">
        <f>IF(A174="","",IF(X174="",'Ayarlar ve Listeler'!$E$10,X174))</f>
        <v/>
      </c>
      <c r="AA174" s="85" t="str">
        <f>IF(A174="","",IF(Y174="",'Ayarlar ve Listeler'!$E$11,Y174))</f>
        <v/>
      </c>
      <c r="AB174" s="86" t="str">
        <f t="shared" si="15"/>
        <v/>
      </c>
      <c r="AC174" s="86" t="str">
        <f>IF(AB174="","",IFERROR(AB174/'Ayarlar ve Listeler'!$B$5,0))</f>
        <v/>
      </c>
      <c r="AD174" s="109" t="str">
        <f t="shared" si="16"/>
        <v/>
      </c>
      <c r="AE174" s="108" t="str">
        <f>IF(A174="","",IFERROR(MATCH(A174,'Pozisyon Envanteri'!$A$6:$A$105,0),""))</f>
        <v/>
      </c>
      <c r="AF174" s="108" t="str">
        <f t="shared" si="17"/>
        <v/>
      </c>
    </row>
    <row r="175" spans="1:32" ht="48" customHeight="1" x14ac:dyDescent="0.25">
      <c r="A175" s="44"/>
      <c r="B175" s="44"/>
      <c r="C175" s="44"/>
      <c r="D175" s="44"/>
      <c r="E175" s="44"/>
      <c r="F175" s="44"/>
      <c r="G175" s="112"/>
      <c r="H175" s="112"/>
      <c r="I175" s="117" t="str">
        <f t="shared" si="12"/>
        <v/>
      </c>
      <c r="J175" s="87" t="str">
        <f t="shared" si="13"/>
        <v/>
      </c>
      <c r="K175" s="78"/>
      <c r="L175" s="78"/>
      <c r="M175" s="88" t="str">
        <f t="shared" si="14"/>
        <v/>
      </c>
      <c r="N175" s="47" t="str">
        <f>IF(M175="","",IF(M175&gt;='Ayarlar ve Listeler'!$B$8,"Kritik",IF(M175&gt;='Ayarlar ve Listeler'!$B$7,"Yüksek",IF(M175&gt;='Ayarlar ve Listeler'!$B$6,"Orta","Düşük"))))</f>
        <v/>
      </c>
      <c r="O175" s="44"/>
      <c r="P175" s="44"/>
      <c r="Q175" s="44"/>
      <c r="R175" s="44"/>
      <c r="S175" s="44"/>
      <c r="T175" s="44"/>
      <c r="U175" s="44"/>
      <c r="V175" s="44"/>
      <c r="W175" s="109" t="str">
        <f>IF(A175="","",IFERROR(VLOOKUP(T175,'Ayarlar ve Listeler'!$W$17:$X$21,2,FALSE),1))</f>
        <v/>
      </c>
      <c r="X175" s="84"/>
      <c r="Y175" s="84"/>
      <c r="Z175" s="85" t="str">
        <f>IF(A175="","",IF(X175="",'Ayarlar ve Listeler'!$E$10,X175))</f>
        <v/>
      </c>
      <c r="AA175" s="85" t="str">
        <f>IF(A175="","",IF(Y175="",'Ayarlar ve Listeler'!$E$11,Y175))</f>
        <v/>
      </c>
      <c r="AB175" s="86" t="str">
        <f t="shared" si="15"/>
        <v/>
      </c>
      <c r="AC175" s="86" t="str">
        <f>IF(AB175="","",IFERROR(AB175/'Ayarlar ve Listeler'!$B$5,0))</f>
        <v/>
      </c>
      <c r="AD175" s="109" t="str">
        <f t="shared" si="16"/>
        <v/>
      </c>
      <c r="AE175" s="108" t="str">
        <f>IF(A175="","",IFERROR(MATCH(A175,'Pozisyon Envanteri'!$A$6:$A$105,0),""))</f>
        <v/>
      </c>
      <c r="AF175" s="108" t="str">
        <f t="shared" si="17"/>
        <v/>
      </c>
    </row>
    <row r="176" spans="1:32" ht="48" customHeight="1" x14ac:dyDescent="0.25">
      <c r="A176" s="44"/>
      <c r="B176" s="44"/>
      <c r="C176" s="44"/>
      <c r="D176" s="44"/>
      <c r="E176" s="44"/>
      <c r="F176" s="44"/>
      <c r="G176" s="112"/>
      <c r="H176" s="112"/>
      <c r="I176" s="117" t="str">
        <f t="shared" si="12"/>
        <v/>
      </c>
      <c r="J176" s="87" t="str">
        <f t="shared" si="13"/>
        <v/>
      </c>
      <c r="K176" s="78"/>
      <c r="L176" s="78"/>
      <c r="M176" s="88" t="str">
        <f t="shared" si="14"/>
        <v/>
      </c>
      <c r="N176" s="47" t="str">
        <f>IF(M176="","",IF(M176&gt;='Ayarlar ve Listeler'!$B$8,"Kritik",IF(M176&gt;='Ayarlar ve Listeler'!$B$7,"Yüksek",IF(M176&gt;='Ayarlar ve Listeler'!$B$6,"Orta","Düşük"))))</f>
        <v/>
      </c>
      <c r="O176" s="44"/>
      <c r="P176" s="44"/>
      <c r="Q176" s="44"/>
      <c r="R176" s="44"/>
      <c r="S176" s="44"/>
      <c r="T176" s="44"/>
      <c r="U176" s="44"/>
      <c r="V176" s="44"/>
      <c r="W176" s="109" t="str">
        <f>IF(A176="","",IFERROR(VLOOKUP(T176,'Ayarlar ve Listeler'!$W$17:$X$21,2,FALSE),1))</f>
        <v/>
      </c>
      <c r="X176" s="84"/>
      <c r="Y176" s="84"/>
      <c r="Z176" s="85" t="str">
        <f>IF(A176="","",IF(X176="",'Ayarlar ve Listeler'!$E$10,X176))</f>
        <v/>
      </c>
      <c r="AA176" s="85" t="str">
        <f>IF(A176="","",IF(Y176="",'Ayarlar ve Listeler'!$E$11,Y176))</f>
        <v/>
      </c>
      <c r="AB176" s="86" t="str">
        <f t="shared" si="15"/>
        <v/>
      </c>
      <c r="AC176" s="86" t="str">
        <f>IF(AB176="","",IFERROR(AB176/'Ayarlar ve Listeler'!$B$5,0))</f>
        <v/>
      </c>
      <c r="AD176" s="109" t="str">
        <f t="shared" si="16"/>
        <v/>
      </c>
      <c r="AE176" s="108" t="str">
        <f>IF(A176="","",IFERROR(MATCH(A176,'Pozisyon Envanteri'!$A$6:$A$105,0),""))</f>
        <v/>
      </c>
      <c r="AF176" s="108" t="str">
        <f t="shared" si="17"/>
        <v/>
      </c>
    </row>
    <row r="177" spans="1:32" ht="48" customHeight="1" x14ac:dyDescent="0.25">
      <c r="A177" s="44"/>
      <c r="B177" s="44"/>
      <c r="C177" s="44"/>
      <c r="D177" s="44"/>
      <c r="E177" s="44"/>
      <c r="F177" s="44"/>
      <c r="G177" s="112"/>
      <c r="H177" s="112"/>
      <c r="I177" s="117" t="str">
        <f t="shared" si="12"/>
        <v/>
      </c>
      <c r="J177" s="87" t="str">
        <f t="shared" si="13"/>
        <v/>
      </c>
      <c r="K177" s="78"/>
      <c r="L177" s="78"/>
      <c r="M177" s="88" t="str">
        <f t="shared" si="14"/>
        <v/>
      </c>
      <c r="N177" s="47" t="str">
        <f>IF(M177="","",IF(M177&gt;='Ayarlar ve Listeler'!$B$8,"Kritik",IF(M177&gt;='Ayarlar ve Listeler'!$B$7,"Yüksek",IF(M177&gt;='Ayarlar ve Listeler'!$B$6,"Orta","Düşük"))))</f>
        <v/>
      </c>
      <c r="O177" s="44"/>
      <c r="P177" s="44"/>
      <c r="Q177" s="44"/>
      <c r="R177" s="44"/>
      <c r="S177" s="44"/>
      <c r="T177" s="44"/>
      <c r="U177" s="44"/>
      <c r="V177" s="44"/>
      <c r="W177" s="109" t="str">
        <f>IF(A177="","",IFERROR(VLOOKUP(T177,'Ayarlar ve Listeler'!$W$17:$X$21,2,FALSE),1))</f>
        <v/>
      </c>
      <c r="X177" s="84"/>
      <c r="Y177" s="84"/>
      <c r="Z177" s="85" t="str">
        <f>IF(A177="","",IF(X177="",'Ayarlar ve Listeler'!$E$10,X177))</f>
        <v/>
      </c>
      <c r="AA177" s="85" t="str">
        <f>IF(A177="","",IF(Y177="",'Ayarlar ve Listeler'!$E$11,Y177))</f>
        <v/>
      </c>
      <c r="AB177" s="86" t="str">
        <f t="shared" si="15"/>
        <v/>
      </c>
      <c r="AC177" s="86" t="str">
        <f>IF(AB177="","",IFERROR(AB177/'Ayarlar ve Listeler'!$B$5,0))</f>
        <v/>
      </c>
      <c r="AD177" s="109" t="str">
        <f t="shared" si="16"/>
        <v/>
      </c>
      <c r="AE177" s="108" t="str">
        <f>IF(A177="","",IFERROR(MATCH(A177,'Pozisyon Envanteri'!$A$6:$A$105,0),""))</f>
        <v/>
      </c>
      <c r="AF177" s="108" t="str">
        <f t="shared" si="17"/>
        <v/>
      </c>
    </row>
    <row r="178" spans="1:32" ht="48" customHeight="1" x14ac:dyDescent="0.25">
      <c r="A178" s="44"/>
      <c r="B178" s="44"/>
      <c r="C178" s="44"/>
      <c r="D178" s="44"/>
      <c r="E178" s="44"/>
      <c r="F178" s="44"/>
      <c r="G178" s="112"/>
      <c r="H178" s="112"/>
      <c r="I178" s="117" t="str">
        <f t="shared" si="12"/>
        <v/>
      </c>
      <c r="J178" s="87" t="str">
        <f t="shared" si="13"/>
        <v/>
      </c>
      <c r="K178" s="78"/>
      <c r="L178" s="78"/>
      <c r="M178" s="88" t="str">
        <f t="shared" si="14"/>
        <v/>
      </c>
      <c r="N178" s="47" t="str">
        <f>IF(M178="","",IF(M178&gt;='Ayarlar ve Listeler'!$B$8,"Kritik",IF(M178&gt;='Ayarlar ve Listeler'!$B$7,"Yüksek",IF(M178&gt;='Ayarlar ve Listeler'!$B$6,"Orta","Düşük"))))</f>
        <v/>
      </c>
      <c r="O178" s="44"/>
      <c r="P178" s="44"/>
      <c r="Q178" s="44"/>
      <c r="R178" s="44"/>
      <c r="S178" s="44"/>
      <c r="T178" s="44"/>
      <c r="U178" s="44"/>
      <c r="V178" s="44"/>
      <c r="W178" s="109" t="str">
        <f>IF(A178="","",IFERROR(VLOOKUP(T178,'Ayarlar ve Listeler'!$W$17:$X$21,2,FALSE),1))</f>
        <v/>
      </c>
      <c r="X178" s="84"/>
      <c r="Y178" s="84"/>
      <c r="Z178" s="85" t="str">
        <f>IF(A178="","",IF(X178="",'Ayarlar ve Listeler'!$E$10,X178))</f>
        <v/>
      </c>
      <c r="AA178" s="85" t="str">
        <f>IF(A178="","",IF(Y178="",'Ayarlar ve Listeler'!$E$11,Y178))</f>
        <v/>
      </c>
      <c r="AB178" s="86" t="str">
        <f t="shared" si="15"/>
        <v/>
      </c>
      <c r="AC178" s="86" t="str">
        <f>IF(AB178="","",IFERROR(AB178/'Ayarlar ve Listeler'!$B$5,0))</f>
        <v/>
      </c>
      <c r="AD178" s="109" t="str">
        <f t="shared" si="16"/>
        <v/>
      </c>
      <c r="AE178" s="108" t="str">
        <f>IF(A178="","",IFERROR(MATCH(A178,'Pozisyon Envanteri'!$A$6:$A$105,0),""))</f>
        <v/>
      </c>
      <c r="AF178" s="108" t="str">
        <f t="shared" si="17"/>
        <v/>
      </c>
    </row>
    <row r="179" spans="1:32" ht="48" customHeight="1" x14ac:dyDescent="0.25">
      <c r="A179" s="44"/>
      <c r="B179" s="44"/>
      <c r="C179" s="44"/>
      <c r="D179" s="44"/>
      <c r="E179" s="44"/>
      <c r="F179" s="44"/>
      <c r="G179" s="112"/>
      <c r="H179" s="112"/>
      <c r="I179" s="117" t="str">
        <f t="shared" si="12"/>
        <v/>
      </c>
      <c r="J179" s="87" t="str">
        <f t="shared" si="13"/>
        <v/>
      </c>
      <c r="K179" s="78"/>
      <c r="L179" s="78"/>
      <c r="M179" s="88" t="str">
        <f t="shared" si="14"/>
        <v/>
      </c>
      <c r="N179" s="47" t="str">
        <f>IF(M179="","",IF(M179&gt;='Ayarlar ve Listeler'!$B$8,"Kritik",IF(M179&gt;='Ayarlar ve Listeler'!$B$7,"Yüksek",IF(M179&gt;='Ayarlar ve Listeler'!$B$6,"Orta","Düşük"))))</f>
        <v/>
      </c>
      <c r="O179" s="44"/>
      <c r="P179" s="44"/>
      <c r="Q179" s="44"/>
      <c r="R179" s="44"/>
      <c r="S179" s="44"/>
      <c r="T179" s="44"/>
      <c r="U179" s="44"/>
      <c r="V179" s="44"/>
      <c r="W179" s="109" t="str">
        <f>IF(A179="","",IFERROR(VLOOKUP(T179,'Ayarlar ve Listeler'!$W$17:$X$21,2,FALSE),1))</f>
        <v/>
      </c>
      <c r="X179" s="84"/>
      <c r="Y179" s="84"/>
      <c r="Z179" s="85" t="str">
        <f>IF(A179="","",IF(X179="",'Ayarlar ve Listeler'!$E$10,X179))</f>
        <v/>
      </c>
      <c r="AA179" s="85" t="str">
        <f>IF(A179="","",IF(Y179="",'Ayarlar ve Listeler'!$E$11,Y179))</f>
        <v/>
      </c>
      <c r="AB179" s="86" t="str">
        <f t="shared" si="15"/>
        <v/>
      </c>
      <c r="AC179" s="86" t="str">
        <f>IF(AB179="","",IFERROR(AB179/'Ayarlar ve Listeler'!$B$5,0))</f>
        <v/>
      </c>
      <c r="AD179" s="109" t="str">
        <f t="shared" si="16"/>
        <v/>
      </c>
      <c r="AE179" s="108" t="str">
        <f>IF(A179="","",IFERROR(MATCH(A179,'Pozisyon Envanteri'!$A$6:$A$105,0),""))</f>
        <v/>
      </c>
      <c r="AF179" s="108" t="str">
        <f t="shared" si="17"/>
        <v/>
      </c>
    </row>
    <row r="180" spans="1:32" ht="48" customHeight="1" x14ac:dyDescent="0.25">
      <c r="A180" s="44"/>
      <c r="B180" s="44"/>
      <c r="C180" s="44"/>
      <c r="D180" s="44"/>
      <c r="E180" s="44"/>
      <c r="F180" s="44"/>
      <c r="G180" s="112"/>
      <c r="H180" s="112"/>
      <c r="I180" s="117" t="str">
        <f t="shared" si="12"/>
        <v/>
      </c>
      <c r="J180" s="87" t="str">
        <f t="shared" si="13"/>
        <v/>
      </c>
      <c r="K180" s="78"/>
      <c r="L180" s="78"/>
      <c r="M180" s="88" t="str">
        <f t="shared" si="14"/>
        <v/>
      </c>
      <c r="N180" s="47" t="str">
        <f>IF(M180="","",IF(M180&gt;='Ayarlar ve Listeler'!$B$8,"Kritik",IF(M180&gt;='Ayarlar ve Listeler'!$B$7,"Yüksek",IF(M180&gt;='Ayarlar ve Listeler'!$B$6,"Orta","Düşük"))))</f>
        <v/>
      </c>
      <c r="O180" s="44"/>
      <c r="P180" s="44"/>
      <c r="Q180" s="44"/>
      <c r="R180" s="44"/>
      <c r="S180" s="44"/>
      <c r="T180" s="44"/>
      <c r="U180" s="44"/>
      <c r="V180" s="44"/>
      <c r="W180" s="109" t="str">
        <f>IF(A180="","",IFERROR(VLOOKUP(T180,'Ayarlar ve Listeler'!$W$17:$X$21,2,FALSE),1))</f>
        <v/>
      </c>
      <c r="X180" s="84"/>
      <c r="Y180" s="84"/>
      <c r="Z180" s="85" t="str">
        <f>IF(A180="","",IF(X180="",'Ayarlar ve Listeler'!$E$10,X180))</f>
        <v/>
      </c>
      <c r="AA180" s="85" t="str">
        <f>IF(A180="","",IF(Y180="",'Ayarlar ve Listeler'!$E$11,Y180))</f>
        <v/>
      </c>
      <c r="AB180" s="86" t="str">
        <f t="shared" si="15"/>
        <v/>
      </c>
      <c r="AC180" s="86" t="str">
        <f>IF(AB180="","",IFERROR(AB180/'Ayarlar ve Listeler'!$B$5,0))</f>
        <v/>
      </c>
      <c r="AD180" s="109" t="str">
        <f t="shared" si="16"/>
        <v/>
      </c>
      <c r="AE180" s="108" t="str">
        <f>IF(A180="","",IFERROR(MATCH(A180,'Pozisyon Envanteri'!$A$6:$A$105,0),""))</f>
        <v/>
      </c>
      <c r="AF180" s="108" t="str">
        <f t="shared" si="17"/>
        <v/>
      </c>
    </row>
    <row r="181" spans="1:32" ht="48" customHeight="1" x14ac:dyDescent="0.25">
      <c r="A181" s="44"/>
      <c r="B181" s="44"/>
      <c r="C181" s="44"/>
      <c r="D181" s="44"/>
      <c r="E181" s="44"/>
      <c r="F181" s="44"/>
      <c r="G181" s="112"/>
      <c r="H181" s="112"/>
      <c r="I181" s="117" t="str">
        <f t="shared" si="12"/>
        <v/>
      </c>
      <c r="J181" s="87" t="str">
        <f t="shared" si="13"/>
        <v/>
      </c>
      <c r="K181" s="78"/>
      <c r="L181" s="78"/>
      <c r="M181" s="88" t="str">
        <f t="shared" si="14"/>
        <v/>
      </c>
      <c r="N181" s="47" t="str">
        <f>IF(M181="","",IF(M181&gt;='Ayarlar ve Listeler'!$B$8,"Kritik",IF(M181&gt;='Ayarlar ve Listeler'!$B$7,"Yüksek",IF(M181&gt;='Ayarlar ve Listeler'!$B$6,"Orta","Düşük"))))</f>
        <v/>
      </c>
      <c r="O181" s="44"/>
      <c r="P181" s="44"/>
      <c r="Q181" s="44"/>
      <c r="R181" s="44"/>
      <c r="S181" s="44"/>
      <c r="T181" s="44"/>
      <c r="U181" s="44"/>
      <c r="V181" s="44"/>
      <c r="W181" s="109" t="str">
        <f>IF(A181="","",IFERROR(VLOOKUP(T181,'Ayarlar ve Listeler'!$W$17:$X$21,2,FALSE),1))</f>
        <v/>
      </c>
      <c r="X181" s="84"/>
      <c r="Y181" s="84"/>
      <c r="Z181" s="85" t="str">
        <f>IF(A181="","",IF(X181="",'Ayarlar ve Listeler'!$E$10,X181))</f>
        <v/>
      </c>
      <c r="AA181" s="85" t="str">
        <f>IF(A181="","",IF(Y181="",'Ayarlar ve Listeler'!$E$11,Y181))</f>
        <v/>
      </c>
      <c r="AB181" s="86" t="str">
        <f t="shared" si="15"/>
        <v/>
      </c>
      <c r="AC181" s="86" t="str">
        <f>IF(AB181="","",IFERROR(AB181/'Ayarlar ve Listeler'!$B$5,0))</f>
        <v/>
      </c>
      <c r="AD181" s="109" t="str">
        <f t="shared" si="16"/>
        <v/>
      </c>
      <c r="AE181" s="108" t="str">
        <f>IF(A181="","",IFERROR(MATCH(A181,'Pozisyon Envanteri'!$A$6:$A$105,0),""))</f>
        <v/>
      </c>
      <c r="AF181" s="108" t="str">
        <f t="shared" si="17"/>
        <v/>
      </c>
    </row>
    <row r="182" spans="1:32" ht="48" customHeight="1" x14ac:dyDescent="0.25">
      <c r="A182" s="44"/>
      <c r="B182" s="44"/>
      <c r="C182" s="44"/>
      <c r="D182" s="44"/>
      <c r="E182" s="44"/>
      <c r="F182" s="44"/>
      <c r="G182" s="112"/>
      <c r="H182" s="112"/>
      <c r="I182" s="117" t="str">
        <f t="shared" si="12"/>
        <v/>
      </c>
      <c r="J182" s="87" t="str">
        <f t="shared" si="13"/>
        <v/>
      </c>
      <c r="K182" s="78"/>
      <c r="L182" s="78"/>
      <c r="M182" s="88" t="str">
        <f t="shared" si="14"/>
        <v/>
      </c>
      <c r="N182" s="47" t="str">
        <f>IF(M182="","",IF(M182&gt;='Ayarlar ve Listeler'!$B$8,"Kritik",IF(M182&gt;='Ayarlar ve Listeler'!$B$7,"Yüksek",IF(M182&gt;='Ayarlar ve Listeler'!$B$6,"Orta","Düşük"))))</f>
        <v/>
      </c>
      <c r="O182" s="44"/>
      <c r="P182" s="44"/>
      <c r="Q182" s="44"/>
      <c r="R182" s="44"/>
      <c r="S182" s="44"/>
      <c r="T182" s="44"/>
      <c r="U182" s="44"/>
      <c r="V182" s="44"/>
      <c r="W182" s="109" t="str">
        <f>IF(A182="","",IFERROR(VLOOKUP(T182,'Ayarlar ve Listeler'!$W$17:$X$21,2,FALSE),1))</f>
        <v/>
      </c>
      <c r="X182" s="84"/>
      <c r="Y182" s="84"/>
      <c r="Z182" s="85" t="str">
        <f>IF(A182="","",IF(X182="",'Ayarlar ve Listeler'!$E$10,X182))</f>
        <v/>
      </c>
      <c r="AA182" s="85" t="str">
        <f>IF(A182="","",IF(Y182="",'Ayarlar ve Listeler'!$E$11,Y182))</f>
        <v/>
      </c>
      <c r="AB182" s="86" t="str">
        <f t="shared" si="15"/>
        <v/>
      </c>
      <c r="AC182" s="86" t="str">
        <f>IF(AB182="","",IFERROR(AB182/'Ayarlar ve Listeler'!$B$5,0))</f>
        <v/>
      </c>
      <c r="AD182" s="109" t="str">
        <f t="shared" si="16"/>
        <v/>
      </c>
      <c r="AE182" s="108" t="str">
        <f>IF(A182="","",IFERROR(MATCH(A182,'Pozisyon Envanteri'!$A$6:$A$105,0),""))</f>
        <v/>
      </c>
      <c r="AF182" s="108" t="str">
        <f t="shared" si="17"/>
        <v/>
      </c>
    </row>
    <row r="183" spans="1:32" ht="48" customHeight="1" x14ac:dyDescent="0.25">
      <c r="A183" s="44"/>
      <c r="B183" s="44"/>
      <c r="C183" s="44"/>
      <c r="D183" s="44"/>
      <c r="E183" s="44"/>
      <c r="F183" s="44"/>
      <c r="G183" s="112"/>
      <c r="H183" s="112"/>
      <c r="I183" s="117" t="str">
        <f t="shared" si="12"/>
        <v/>
      </c>
      <c r="J183" s="87" t="str">
        <f t="shared" si="13"/>
        <v/>
      </c>
      <c r="K183" s="78"/>
      <c r="L183" s="78"/>
      <c r="M183" s="88" t="str">
        <f t="shared" si="14"/>
        <v/>
      </c>
      <c r="N183" s="47" t="str">
        <f>IF(M183="","",IF(M183&gt;='Ayarlar ve Listeler'!$B$8,"Kritik",IF(M183&gt;='Ayarlar ve Listeler'!$B$7,"Yüksek",IF(M183&gt;='Ayarlar ve Listeler'!$B$6,"Orta","Düşük"))))</f>
        <v/>
      </c>
      <c r="O183" s="44"/>
      <c r="P183" s="44"/>
      <c r="Q183" s="44"/>
      <c r="R183" s="44"/>
      <c r="S183" s="44"/>
      <c r="T183" s="44"/>
      <c r="U183" s="44"/>
      <c r="V183" s="44"/>
      <c r="W183" s="109" t="str">
        <f>IF(A183="","",IFERROR(VLOOKUP(T183,'Ayarlar ve Listeler'!$W$17:$X$21,2,FALSE),1))</f>
        <v/>
      </c>
      <c r="X183" s="84"/>
      <c r="Y183" s="84"/>
      <c r="Z183" s="85" t="str">
        <f>IF(A183="","",IF(X183="",'Ayarlar ve Listeler'!$E$10,X183))</f>
        <v/>
      </c>
      <c r="AA183" s="85" t="str">
        <f>IF(A183="","",IF(Y183="",'Ayarlar ve Listeler'!$E$11,Y183))</f>
        <v/>
      </c>
      <c r="AB183" s="86" t="str">
        <f t="shared" si="15"/>
        <v/>
      </c>
      <c r="AC183" s="86" t="str">
        <f>IF(AB183="","",IFERROR(AB183/'Ayarlar ve Listeler'!$B$5,0))</f>
        <v/>
      </c>
      <c r="AD183" s="109" t="str">
        <f t="shared" si="16"/>
        <v/>
      </c>
      <c r="AE183" s="108" t="str">
        <f>IF(A183="","",IFERROR(MATCH(A183,'Pozisyon Envanteri'!$A$6:$A$105,0),""))</f>
        <v/>
      </c>
      <c r="AF183" s="108" t="str">
        <f t="shared" si="17"/>
        <v/>
      </c>
    </row>
    <row r="184" spans="1:32" ht="48" customHeight="1" x14ac:dyDescent="0.25">
      <c r="A184" s="44"/>
      <c r="B184" s="44"/>
      <c r="C184" s="44"/>
      <c r="D184" s="44"/>
      <c r="E184" s="44"/>
      <c r="F184" s="44"/>
      <c r="G184" s="112"/>
      <c r="H184" s="112"/>
      <c r="I184" s="117" t="str">
        <f t="shared" si="12"/>
        <v/>
      </c>
      <c r="J184" s="87" t="str">
        <f t="shared" si="13"/>
        <v/>
      </c>
      <c r="K184" s="78"/>
      <c r="L184" s="78"/>
      <c r="M184" s="88" t="str">
        <f t="shared" si="14"/>
        <v/>
      </c>
      <c r="N184" s="47" t="str">
        <f>IF(M184="","",IF(M184&gt;='Ayarlar ve Listeler'!$B$8,"Kritik",IF(M184&gt;='Ayarlar ve Listeler'!$B$7,"Yüksek",IF(M184&gt;='Ayarlar ve Listeler'!$B$6,"Orta","Düşük"))))</f>
        <v/>
      </c>
      <c r="O184" s="44"/>
      <c r="P184" s="44"/>
      <c r="Q184" s="44"/>
      <c r="R184" s="44"/>
      <c r="S184" s="44"/>
      <c r="T184" s="44"/>
      <c r="U184" s="44"/>
      <c r="V184" s="44"/>
      <c r="W184" s="109" t="str">
        <f>IF(A184="","",IFERROR(VLOOKUP(T184,'Ayarlar ve Listeler'!$W$17:$X$21,2,FALSE),1))</f>
        <v/>
      </c>
      <c r="X184" s="84"/>
      <c r="Y184" s="84"/>
      <c r="Z184" s="85" t="str">
        <f>IF(A184="","",IF(X184="",'Ayarlar ve Listeler'!$E$10,X184))</f>
        <v/>
      </c>
      <c r="AA184" s="85" t="str">
        <f>IF(A184="","",IF(Y184="",'Ayarlar ve Listeler'!$E$11,Y184))</f>
        <v/>
      </c>
      <c r="AB184" s="86" t="str">
        <f t="shared" si="15"/>
        <v/>
      </c>
      <c r="AC184" s="86" t="str">
        <f>IF(AB184="","",IFERROR(AB184/'Ayarlar ve Listeler'!$B$5,0))</f>
        <v/>
      </c>
      <c r="AD184" s="109" t="str">
        <f t="shared" si="16"/>
        <v/>
      </c>
      <c r="AE184" s="108" t="str">
        <f>IF(A184="","",IFERROR(MATCH(A184,'Pozisyon Envanteri'!$A$6:$A$105,0),""))</f>
        <v/>
      </c>
      <c r="AF184" s="108" t="str">
        <f t="shared" si="17"/>
        <v/>
      </c>
    </row>
    <row r="185" spans="1:32" ht="48" customHeight="1" x14ac:dyDescent="0.25">
      <c r="A185" s="44"/>
      <c r="B185" s="44"/>
      <c r="C185" s="44"/>
      <c r="D185" s="44"/>
      <c r="E185" s="44"/>
      <c r="F185" s="44"/>
      <c r="G185" s="112"/>
      <c r="H185" s="112"/>
      <c r="I185" s="117" t="str">
        <f t="shared" si="12"/>
        <v/>
      </c>
      <c r="J185" s="87" t="str">
        <f t="shared" si="13"/>
        <v/>
      </c>
      <c r="K185" s="78"/>
      <c r="L185" s="78"/>
      <c r="M185" s="88" t="str">
        <f t="shared" si="14"/>
        <v/>
      </c>
      <c r="N185" s="47" t="str">
        <f>IF(M185="","",IF(M185&gt;='Ayarlar ve Listeler'!$B$8,"Kritik",IF(M185&gt;='Ayarlar ve Listeler'!$B$7,"Yüksek",IF(M185&gt;='Ayarlar ve Listeler'!$B$6,"Orta","Düşük"))))</f>
        <v/>
      </c>
      <c r="O185" s="44"/>
      <c r="P185" s="44"/>
      <c r="Q185" s="44"/>
      <c r="R185" s="44"/>
      <c r="S185" s="44"/>
      <c r="T185" s="44"/>
      <c r="U185" s="44"/>
      <c r="V185" s="44"/>
      <c r="W185" s="109" t="str">
        <f>IF(A185="","",IFERROR(VLOOKUP(T185,'Ayarlar ve Listeler'!$W$17:$X$21,2,FALSE),1))</f>
        <v/>
      </c>
      <c r="X185" s="84"/>
      <c r="Y185" s="84"/>
      <c r="Z185" s="85" t="str">
        <f>IF(A185="","",IF(X185="",'Ayarlar ve Listeler'!$E$10,X185))</f>
        <v/>
      </c>
      <c r="AA185" s="85" t="str">
        <f>IF(A185="","",IF(Y185="",'Ayarlar ve Listeler'!$E$11,Y185))</f>
        <v/>
      </c>
      <c r="AB185" s="86" t="str">
        <f t="shared" si="15"/>
        <v/>
      </c>
      <c r="AC185" s="86" t="str">
        <f>IF(AB185="","",IFERROR(AB185/'Ayarlar ve Listeler'!$B$5,0))</f>
        <v/>
      </c>
      <c r="AD185" s="109" t="str">
        <f t="shared" si="16"/>
        <v/>
      </c>
      <c r="AE185" s="108" t="str">
        <f>IF(A185="","",IFERROR(MATCH(A185,'Pozisyon Envanteri'!$A$6:$A$105,0),""))</f>
        <v/>
      </c>
      <c r="AF185" s="108" t="str">
        <f t="shared" si="17"/>
        <v/>
      </c>
    </row>
    <row r="186" spans="1:32" ht="48" customHeight="1" x14ac:dyDescent="0.25">
      <c r="A186" s="44"/>
      <c r="B186" s="44"/>
      <c r="C186" s="44"/>
      <c r="D186" s="44"/>
      <c r="E186" s="44"/>
      <c r="F186" s="44"/>
      <c r="G186" s="112"/>
      <c r="H186" s="112"/>
      <c r="I186" s="117" t="str">
        <f t="shared" si="12"/>
        <v/>
      </c>
      <c r="J186" s="87" t="str">
        <f t="shared" si="13"/>
        <v/>
      </c>
      <c r="K186" s="78"/>
      <c r="L186" s="78"/>
      <c r="M186" s="88" t="str">
        <f t="shared" si="14"/>
        <v/>
      </c>
      <c r="N186" s="47" t="str">
        <f>IF(M186="","",IF(M186&gt;='Ayarlar ve Listeler'!$B$8,"Kritik",IF(M186&gt;='Ayarlar ve Listeler'!$B$7,"Yüksek",IF(M186&gt;='Ayarlar ve Listeler'!$B$6,"Orta","Düşük"))))</f>
        <v/>
      </c>
      <c r="O186" s="44"/>
      <c r="P186" s="44"/>
      <c r="Q186" s="44"/>
      <c r="R186" s="44"/>
      <c r="S186" s="44"/>
      <c r="T186" s="44"/>
      <c r="U186" s="44"/>
      <c r="V186" s="44"/>
      <c r="W186" s="109" t="str">
        <f>IF(A186="","",IFERROR(VLOOKUP(T186,'Ayarlar ve Listeler'!$W$17:$X$21,2,FALSE),1))</f>
        <v/>
      </c>
      <c r="X186" s="84"/>
      <c r="Y186" s="84"/>
      <c r="Z186" s="85" t="str">
        <f>IF(A186="","",IF(X186="",'Ayarlar ve Listeler'!$E$10,X186))</f>
        <v/>
      </c>
      <c r="AA186" s="85" t="str">
        <f>IF(A186="","",IF(Y186="",'Ayarlar ve Listeler'!$E$11,Y186))</f>
        <v/>
      </c>
      <c r="AB186" s="86" t="str">
        <f t="shared" si="15"/>
        <v/>
      </c>
      <c r="AC186" s="86" t="str">
        <f>IF(AB186="","",IFERROR(AB186/'Ayarlar ve Listeler'!$B$5,0))</f>
        <v/>
      </c>
      <c r="AD186" s="109" t="str">
        <f t="shared" si="16"/>
        <v/>
      </c>
      <c r="AE186" s="108" t="str">
        <f>IF(A186="","",IFERROR(MATCH(A186,'Pozisyon Envanteri'!$A$6:$A$105,0),""))</f>
        <v/>
      </c>
      <c r="AF186" s="108" t="str">
        <f t="shared" si="17"/>
        <v/>
      </c>
    </row>
    <row r="187" spans="1:32" ht="48" customHeight="1" x14ac:dyDescent="0.25">
      <c r="A187" s="44"/>
      <c r="B187" s="44"/>
      <c r="C187" s="44"/>
      <c r="D187" s="44"/>
      <c r="E187" s="44"/>
      <c r="F187" s="44"/>
      <c r="G187" s="112"/>
      <c r="H187" s="112"/>
      <c r="I187" s="117" t="str">
        <f t="shared" si="12"/>
        <v/>
      </c>
      <c r="J187" s="87" t="str">
        <f t="shared" si="13"/>
        <v/>
      </c>
      <c r="K187" s="78"/>
      <c r="L187" s="78"/>
      <c r="M187" s="88" t="str">
        <f t="shared" si="14"/>
        <v/>
      </c>
      <c r="N187" s="47" t="str">
        <f>IF(M187="","",IF(M187&gt;='Ayarlar ve Listeler'!$B$8,"Kritik",IF(M187&gt;='Ayarlar ve Listeler'!$B$7,"Yüksek",IF(M187&gt;='Ayarlar ve Listeler'!$B$6,"Orta","Düşük"))))</f>
        <v/>
      </c>
      <c r="O187" s="44"/>
      <c r="P187" s="44"/>
      <c r="Q187" s="44"/>
      <c r="R187" s="44"/>
      <c r="S187" s="44"/>
      <c r="T187" s="44"/>
      <c r="U187" s="44"/>
      <c r="V187" s="44"/>
      <c r="W187" s="109" t="str">
        <f>IF(A187="","",IFERROR(VLOOKUP(T187,'Ayarlar ve Listeler'!$W$17:$X$21,2,FALSE),1))</f>
        <v/>
      </c>
      <c r="X187" s="84"/>
      <c r="Y187" s="84"/>
      <c r="Z187" s="85" t="str">
        <f>IF(A187="","",IF(X187="",'Ayarlar ve Listeler'!$E$10,X187))</f>
        <v/>
      </c>
      <c r="AA187" s="85" t="str">
        <f>IF(A187="","",IF(Y187="",'Ayarlar ve Listeler'!$E$11,Y187))</f>
        <v/>
      </c>
      <c r="AB187" s="86" t="str">
        <f t="shared" si="15"/>
        <v/>
      </c>
      <c r="AC187" s="86" t="str">
        <f>IF(AB187="","",IFERROR(AB187/'Ayarlar ve Listeler'!$B$5,0))</f>
        <v/>
      </c>
      <c r="AD187" s="109" t="str">
        <f t="shared" si="16"/>
        <v/>
      </c>
      <c r="AE187" s="108" t="str">
        <f>IF(A187="","",IFERROR(MATCH(A187,'Pozisyon Envanteri'!$A$6:$A$105,0),""))</f>
        <v/>
      </c>
      <c r="AF187" s="108" t="str">
        <f t="shared" si="17"/>
        <v/>
      </c>
    </row>
    <row r="188" spans="1:32" ht="48" customHeight="1" x14ac:dyDescent="0.25">
      <c r="A188" s="44"/>
      <c r="B188" s="44"/>
      <c r="C188" s="44"/>
      <c r="D188" s="44"/>
      <c r="E188" s="44"/>
      <c r="F188" s="44"/>
      <c r="G188" s="112"/>
      <c r="H188" s="112"/>
      <c r="I188" s="117" t="str">
        <f t="shared" si="12"/>
        <v/>
      </c>
      <c r="J188" s="87" t="str">
        <f t="shared" si="13"/>
        <v/>
      </c>
      <c r="K188" s="78"/>
      <c r="L188" s="78"/>
      <c r="M188" s="88" t="str">
        <f t="shared" si="14"/>
        <v/>
      </c>
      <c r="N188" s="47" t="str">
        <f>IF(M188="","",IF(M188&gt;='Ayarlar ve Listeler'!$B$8,"Kritik",IF(M188&gt;='Ayarlar ve Listeler'!$B$7,"Yüksek",IF(M188&gt;='Ayarlar ve Listeler'!$B$6,"Orta","Düşük"))))</f>
        <v/>
      </c>
      <c r="O188" s="44"/>
      <c r="P188" s="44"/>
      <c r="Q188" s="44"/>
      <c r="R188" s="44"/>
      <c r="S188" s="44"/>
      <c r="T188" s="44"/>
      <c r="U188" s="44"/>
      <c r="V188" s="44"/>
      <c r="W188" s="109" t="str">
        <f>IF(A188="","",IFERROR(VLOOKUP(T188,'Ayarlar ve Listeler'!$W$17:$X$21,2,FALSE),1))</f>
        <v/>
      </c>
      <c r="X188" s="84"/>
      <c r="Y188" s="84"/>
      <c r="Z188" s="85" t="str">
        <f>IF(A188="","",IF(X188="",'Ayarlar ve Listeler'!$E$10,X188))</f>
        <v/>
      </c>
      <c r="AA188" s="85" t="str">
        <f>IF(A188="","",IF(Y188="",'Ayarlar ve Listeler'!$E$11,Y188))</f>
        <v/>
      </c>
      <c r="AB188" s="86" t="str">
        <f t="shared" si="15"/>
        <v/>
      </c>
      <c r="AC188" s="86" t="str">
        <f>IF(AB188="","",IFERROR(AB188/'Ayarlar ve Listeler'!$B$5,0))</f>
        <v/>
      </c>
      <c r="AD188" s="109" t="str">
        <f t="shared" si="16"/>
        <v/>
      </c>
      <c r="AE188" s="108" t="str">
        <f>IF(A188="","",IFERROR(MATCH(A188,'Pozisyon Envanteri'!$A$6:$A$105,0),""))</f>
        <v/>
      </c>
      <c r="AF188" s="108" t="str">
        <f t="shared" si="17"/>
        <v/>
      </c>
    </row>
    <row r="189" spans="1:32" ht="48" customHeight="1" x14ac:dyDescent="0.25">
      <c r="A189" s="44"/>
      <c r="B189" s="44"/>
      <c r="C189" s="44"/>
      <c r="D189" s="44"/>
      <c r="E189" s="44"/>
      <c r="F189" s="44"/>
      <c r="G189" s="112"/>
      <c r="H189" s="112"/>
      <c r="I189" s="117" t="str">
        <f t="shared" si="12"/>
        <v/>
      </c>
      <c r="J189" s="87" t="str">
        <f t="shared" si="13"/>
        <v/>
      </c>
      <c r="K189" s="78"/>
      <c r="L189" s="78"/>
      <c r="M189" s="88" t="str">
        <f t="shared" si="14"/>
        <v/>
      </c>
      <c r="N189" s="47" t="str">
        <f>IF(M189="","",IF(M189&gt;='Ayarlar ve Listeler'!$B$8,"Kritik",IF(M189&gt;='Ayarlar ve Listeler'!$B$7,"Yüksek",IF(M189&gt;='Ayarlar ve Listeler'!$B$6,"Orta","Düşük"))))</f>
        <v/>
      </c>
      <c r="O189" s="44"/>
      <c r="P189" s="44"/>
      <c r="Q189" s="44"/>
      <c r="R189" s="44"/>
      <c r="S189" s="44"/>
      <c r="T189" s="44"/>
      <c r="U189" s="44"/>
      <c r="V189" s="44"/>
      <c r="W189" s="109" t="str">
        <f>IF(A189="","",IFERROR(VLOOKUP(T189,'Ayarlar ve Listeler'!$W$17:$X$21,2,FALSE),1))</f>
        <v/>
      </c>
      <c r="X189" s="84"/>
      <c r="Y189" s="84"/>
      <c r="Z189" s="85" t="str">
        <f>IF(A189="","",IF(X189="",'Ayarlar ve Listeler'!$E$10,X189))</f>
        <v/>
      </c>
      <c r="AA189" s="85" t="str">
        <f>IF(A189="","",IF(Y189="",'Ayarlar ve Listeler'!$E$11,Y189))</f>
        <v/>
      </c>
      <c r="AB189" s="86" t="str">
        <f t="shared" si="15"/>
        <v/>
      </c>
      <c r="AC189" s="86" t="str">
        <f>IF(AB189="","",IFERROR(AB189/'Ayarlar ve Listeler'!$B$5,0))</f>
        <v/>
      </c>
      <c r="AD189" s="109" t="str">
        <f t="shared" si="16"/>
        <v/>
      </c>
      <c r="AE189" s="108" t="str">
        <f>IF(A189="","",IFERROR(MATCH(A189,'Pozisyon Envanteri'!$A$6:$A$105,0),""))</f>
        <v/>
      </c>
      <c r="AF189" s="108" t="str">
        <f t="shared" si="17"/>
        <v/>
      </c>
    </row>
    <row r="190" spans="1:32" ht="48" customHeight="1" x14ac:dyDescent="0.25">
      <c r="A190" s="44"/>
      <c r="B190" s="44"/>
      <c r="C190" s="44"/>
      <c r="D190" s="44"/>
      <c r="E190" s="44"/>
      <c r="F190" s="44"/>
      <c r="G190" s="112"/>
      <c r="H190" s="112"/>
      <c r="I190" s="117" t="str">
        <f t="shared" si="12"/>
        <v/>
      </c>
      <c r="J190" s="87" t="str">
        <f t="shared" si="13"/>
        <v/>
      </c>
      <c r="K190" s="78"/>
      <c r="L190" s="78"/>
      <c r="M190" s="88" t="str">
        <f t="shared" si="14"/>
        <v/>
      </c>
      <c r="N190" s="47" t="str">
        <f>IF(M190="","",IF(M190&gt;='Ayarlar ve Listeler'!$B$8,"Kritik",IF(M190&gt;='Ayarlar ve Listeler'!$B$7,"Yüksek",IF(M190&gt;='Ayarlar ve Listeler'!$B$6,"Orta","Düşük"))))</f>
        <v/>
      </c>
      <c r="O190" s="44"/>
      <c r="P190" s="44"/>
      <c r="Q190" s="44"/>
      <c r="R190" s="44"/>
      <c r="S190" s="44"/>
      <c r="T190" s="44"/>
      <c r="U190" s="44"/>
      <c r="V190" s="44"/>
      <c r="W190" s="109" t="str">
        <f>IF(A190="","",IFERROR(VLOOKUP(T190,'Ayarlar ve Listeler'!$W$17:$X$21,2,FALSE),1))</f>
        <v/>
      </c>
      <c r="X190" s="84"/>
      <c r="Y190" s="84"/>
      <c r="Z190" s="85" t="str">
        <f>IF(A190="","",IF(X190="",'Ayarlar ve Listeler'!$E$10,X190))</f>
        <v/>
      </c>
      <c r="AA190" s="85" t="str">
        <f>IF(A190="","",IF(Y190="",'Ayarlar ve Listeler'!$E$11,Y190))</f>
        <v/>
      </c>
      <c r="AB190" s="86" t="str">
        <f t="shared" si="15"/>
        <v/>
      </c>
      <c r="AC190" s="86" t="str">
        <f>IF(AB190="","",IFERROR(AB190/'Ayarlar ve Listeler'!$B$5,0))</f>
        <v/>
      </c>
      <c r="AD190" s="109" t="str">
        <f t="shared" si="16"/>
        <v/>
      </c>
      <c r="AE190" s="108" t="str">
        <f>IF(A190="","",IFERROR(MATCH(A190,'Pozisyon Envanteri'!$A$6:$A$105,0),""))</f>
        <v/>
      </c>
      <c r="AF190" s="108" t="str">
        <f t="shared" si="17"/>
        <v/>
      </c>
    </row>
    <row r="191" spans="1:32" ht="48" customHeight="1" x14ac:dyDescent="0.25">
      <c r="A191" s="44"/>
      <c r="B191" s="44"/>
      <c r="C191" s="44"/>
      <c r="D191" s="44"/>
      <c r="E191" s="44"/>
      <c r="F191" s="44"/>
      <c r="G191" s="112"/>
      <c r="H191" s="112"/>
      <c r="I191" s="117" t="str">
        <f t="shared" si="12"/>
        <v/>
      </c>
      <c r="J191" s="87" t="str">
        <f t="shared" si="13"/>
        <v/>
      </c>
      <c r="K191" s="78"/>
      <c r="L191" s="78"/>
      <c r="M191" s="88" t="str">
        <f t="shared" si="14"/>
        <v/>
      </c>
      <c r="N191" s="47" t="str">
        <f>IF(M191="","",IF(M191&gt;='Ayarlar ve Listeler'!$B$8,"Kritik",IF(M191&gt;='Ayarlar ve Listeler'!$B$7,"Yüksek",IF(M191&gt;='Ayarlar ve Listeler'!$B$6,"Orta","Düşük"))))</f>
        <v/>
      </c>
      <c r="O191" s="44"/>
      <c r="P191" s="44"/>
      <c r="Q191" s="44"/>
      <c r="R191" s="44"/>
      <c r="S191" s="44"/>
      <c r="T191" s="44"/>
      <c r="U191" s="44"/>
      <c r="V191" s="44"/>
      <c r="W191" s="109" t="str">
        <f>IF(A191="","",IFERROR(VLOOKUP(T191,'Ayarlar ve Listeler'!$W$17:$X$21,2,FALSE),1))</f>
        <v/>
      </c>
      <c r="X191" s="84"/>
      <c r="Y191" s="84"/>
      <c r="Z191" s="85" t="str">
        <f>IF(A191="","",IF(X191="",'Ayarlar ve Listeler'!$E$10,X191))</f>
        <v/>
      </c>
      <c r="AA191" s="85" t="str">
        <f>IF(A191="","",IF(Y191="",'Ayarlar ve Listeler'!$E$11,Y191))</f>
        <v/>
      </c>
      <c r="AB191" s="86" t="str">
        <f t="shared" si="15"/>
        <v/>
      </c>
      <c r="AC191" s="86" t="str">
        <f>IF(AB191="","",IFERROR(AB191/'Ayarlar ve Listeler'!$B$5,0))</f>
        <v/>
      </c>
      <c r="AD191" s="109" t="str">
        <f t="shared" si="16"/>
        <v/>
      </c>
      <c r="AE191" s="108" t="str">
        <f>IF(A191="","",IFERROR(MATCH(A191,'Pozisyon Envanteri'!$A$6:$A$105,0),""))</f>
        <v/>
      </c>
      <c r="AF191" s="108" t="str">
        <f t="shared" si="17"/>
        <v/>
      </c>
    </row>
    <row r="192" spans="1:32" ht="48" customHeight="1" x14ac:dyDescent="0.25">
      <c r="A192" s="44"/>
      <c r="B192" s="44"/>
      <c r="C192" s="44"/>
      <c r="D192" s="44"/>
      <c r="E192" s="44"/>
      <c r="F192" s="44"/>
      <c r="G192" s="112"/>
      <c r="H192" s="112"/>
      <c r="I192" s="117" t="str">
        <f t="shared" si="12"/>
        <v/>
      </c>
      <c r="J192" s="87" t="str">
        <f t="shared" si="13"/>
        <v/>
      </c>
      <c r="K192" s="78"/>
      <c r="L192" s="78"/>
      <c r="M192" s="88" t="str">
        <f t="shared" si="14"/>
        <v/>
      </c>
      <c r="N192" s="47" t="str">
        <f>IF(M192="","",IF(M192&gt;='Ayarlar ve Listeler'!$B$8,"Kritik",IF(M192&gt;='Ayarlar ve Listeler'!$B$7,"Yüksek",IF(M192&gt;='Ayarlar ve Listeler'!$B$6,"Orta","Düşük"))))</f>
        <v/>
      </c>
      <c r="O192" s="44"/>
      <c r="P192" s="44"/>
      <c r="Q192" s="44"/>
      <c r="R192" s="44"/>
      <c r="S192" s="44"/>
      <c r="T192" s="44"/>
      <c r="U192" s="44"/>
      <c r="V192" s="44"/>
      <c r="W192" s="109" t="str">
        <f>IF(A192="","",IFERROR(VLOOKUP(T192,'Ayarlar ve Listeler'!$W$17:$X$21,2,FALSE),1))</f>
        <v/>
      </c>
      <c r="X192" s="84"/>
      <c r="Y192" s="84"/>
      <c r="Z192" s="85" t="str">
        <f>IF(A192="","",IF(X192="",'Ayarlar ve Listeler'!$E$10,X192))</f>
        <v/>
      </c>
      <c r="AA192" s="85" t="str">
        <f>IF(A192="","",IF(Y192="",'Ayarlar ve Listeler'!$E$11,Y192))</f>
        <v/>
      </c>
      <c r="AB192" s="86" t="str">
        <f t="shared" si="15"/>
        <v/>
      </c>
      <c r="AC192" s="86" t="str">
        <f>IF(AB192="","",IFERROR(AB192/'Ayarlar ve Listeler'!$B$5,0))</f>
        <v/>
      </c>
      <c r="AD192" s="109" t="str">
        <f t="shared" si="16"/>
        <v/>
      </c>
      <c r="AE192" s="108" t="str">
        <f>IF(A192="","",IFERROR(MATCH(A192,'Pozisyon Envanteri'!$A$6:$A$105,0),""))</f>
        <v/>
      </c>
      <c r="AF192" s="108" t="str">
        <f t="shared" si="17"/>
        <v/>
      </c>
    </row>
    <row r="193" spans="1:32" ht="48" customHeight="1" x14ac:dyDescent="0.25">
      <c r="A193" s="44"/>
      <c r="B193" s="44"/>
      <c r="C193" s="44"/>
      <c r="D193" s="44"/>
      <c r="E193" s="44"/>
      <c r="F193" s="44"/>
      <c r="G193" s="112"/>
      <c r="H193" s="112"/>
      <c r="I193" s="117" t="str">
        <f t="shared" si="12"/>
        <v/>
      </c>
      <c r="J193" s="87" t="str">
        <f t="shared" si="13"/>
        <v/>
      </c>
      <c r="K193" s="78"/>
      <c r="L193" s="78"/>
      <c r="M193" s="88" t="str">
        <f t="shared" si="14"/>
        <v/>
      </c>
      <c r="N193" s="47" t="str">
        <f>IF(M193="","",IF(M193&gt;='Ayarlar ve Listeler'!$B$8,"Kritik",IF(M193&gt;='Ayarlar ve Listeler'!$B$7,"Yüksek",IF(M193&gt;='Ayarlar ve Listeler'!$B$6,"Orta","Düşük"))))</f>
        <v/>
      </c>
      <c r="O193" s="44"/>
      <c r="P193" s="44"/>
      <c r="Q193" s="44"/>
      <c r="R193" s="44"/>
      <c r="S193" s="44"/>
      <c r="T193" s="44"/>
      <c r="U193" s="44"/>
      <c r="V193" s="44"/>
      <c r="W193" s="109" t="str">
        <f>IF(A193="","",IFERROR(VLOOKUP(T193,'Ayarlar ve Listeler'!$W$17:$X$21,2,FALSE),1))</f>
        <v/>
      </c>
      <c r="X193" s="84"/>
      <c r="Y193" s="84"/>
      <c r="Z193" s="85" t="str">
        <f>IF(A193="","",IF(X193="",'Ayarlar ve Listeler'!$E$10,X193))</f>
        <v/>
      </c>
      <c r="AA193" s="85" t="str">
        <f>IF(A193="","",IF(Y193="",'Ayarlar ve Listeler'!$E$11,Y193))</f>
        <v/>
      </c>
      <c r="AB193" s="86" t="str">
        <f t="shared" si="15"/>
        <v/>
      </c>
      <c r="AC193" s="86" t="str">
        <f>IF(AB193="","",IFERROR(AB193/'Ayarlar ve Listeler'!$B$5,0))</f>
        <v/>
      </c>
      <c r="AD193" s="109" t="str">
        <f t="shared" si="16"/>
        <v/>
      </c>
      <c r="AE193" s="108" t="str">
        <f>IF(A193="","",IFERROR(MATCH(A193,'Pozisyon Envanteri'!$A$6:$A$105,0),""))</f>
        <v/>
      </c>
      <c r="AF193" s="108" t="str">
        <f t="shared" si="17"/>
        <v/>
      </c>
    </row>
    <row r="194" spans="1:32" ht="48" customHeight="1" x14ac:dyDescent="0.25">
      <c r="A194" s="44"/>
      <c r="B194" s="44"/>
      <c r="C194" s="44"/>
      <c r="D194" s="44"/>
      <c r="E194" s="44"/>
      <c r="F194" s="44"/>
      <c r="G194" s="112"/>
      <c r="H194" s="112"/>
      <c r="I194" s="117" t="str">
        <f t="shared" si="12"/>
        <v/>
      </c>
      <c r="J194" s="87" t="str">
        <f t="shared" si="13"/>
        <v/>
      </c>
      <c r="K194" s="78"/>
      <c r="L194" s="78"/>
      <c r="M194" s="88" t="str">
        <f t="shared" si="14"/>
        <v/>
      </c>
      <c r="N194" s="47" t="str">
        <f>IF(M194="","",IF(M194&gt;='Ayarlar ve Listeler'!$B$8,"Kritik",IF(M194&gt;='Ayarlar ve Listeler'!$B$7,"Yüksek",IF(M194&gt;='Ayarlar ve Listeler'!$B$6,"Orta","Düşük"))))</f>
        <v/>
      </c>
      <c r="O194" s="44"/>
      <c r="P194" s="44"/>
      <c r="Q194" s="44"/>
      <c r="R194" s="44"/>
      <c r="S194" s="44"/>
      <c r="T194" s="44"/>
      <c r="U194" s="44"/>
      <c r="V194" s="44"/>
      <c r="W194" s="109" t="str">
        <f>IF(A194="","",IFERROR(VLOOKUP(T194,'Ayarlar ve Listeler'!$W$17:$X$21,2,FALSE),1))</f>
        <v/>
      </c>
      <c r="X194" s="84"/>
      <c r="Y194" s="84"/>
      <c r="Z194" s="85" t="str">
        <f>IF(A194="","",IF(X194="",'Ayarlar ve Listeler'!$E$10,X194))</f>
        <v/>
      </c>
      <c r="AA194" s="85" t="str">
        <f>IF(A194="","",IF(Y194="",'Ayarlar ve Listeler'!$E$11,Y194))</f>
        <v/>
      </c>
      <c r="AB194" s="86" t="str">
        <f t="shared" si="15"/>
        <v/>
      </c>
      <c r="AC194" s="86" t="str">
        <f>IF(AB194="","",IFERROR(AB194/'Ayarlar ve Listeler'!$B$5,0))</f>
        <v/>
      </c>
      <c r="AD194" s="109" t="str">
        <f t="shared" si="16"/>
        <v/>
      </c>
      <c r="AE194" s="108" t="str">
        <f>IF(A194="","",IFERROR(MATCH(A194,'Pozisyon Envanteri'!$A$6:$A$105,0),""))</f>
        <v/>
      </c>
      <c r="AF194" s="108" t="str">
        <f t="shared" si="17"/>
        <v/>
      </c>
    </row>
    <row r="195" spans="1:32" ht="48" customHeight="1" x14ac:dyDescent="0.25">
      <c r="A195" s="44"/>
      <c r="B195" s="44"/>
      <c r="C195" s="44"/>
      <c r="D195" s="44"/>
      <c r="E195" s="44"/>
      <c r="F195" s="44"/>
      <c r="G195" s="112"/>
      <c r="H195" s="112"/>
      <c r="I195" s="117" t="str">
        <f t="shared" si="12"/>
        <v/>
      </c>
      <c r="J195" s="87" t="str">
        <f t="shared" si="13"/>
        <v/>
      </c>
      <c r="K195" s="78"/>
      <c r="L195" s="78"/>
      <c r="M195" s="88" t="str">
        <f t="shared" si="14"/>
        <v/>
      </c>
      <c r="N195" s="47" t="str">
        <f>IF(M195="","",IF(M195&gt;='Ayarlar ve Listeler'!$B$8,"Kritik",IF(M195&gt;='Ayarlar ve Listeler'!$B$7,"Yüksek",IF(M195&gt;='Ayarlar ve Listeler'!$B$6,"Orta","Düşük"))))</f>
        <v/>
      </c>
      <c r="O195" s="44"/>
      <c r="P195" s="44"/>
      <c r="Q195" s="44"/>
      <c r="R195" s="44"/>
      <c r="S195" s="44"/>
      <c r="T195" s="44"/>
      <c r="U195" s="44"/>
      <c r="V195" s="44"/>
      <c r="W195" s="109" t="str">
        <f>IF(A195="","",IFERROR(VLOOKUP(T195,'Ayarlar ve Listeler'!$W$17:$X$21,2,FALSE),1))</f>
        <v/>
      </c>
      <c r="X195" s="84"/>
      <c r="Y195" s="84"/>
      <c r="Z195" s="85" t="str">
        <f>IF(A195="","",IF(X195="",'Ayarlar ve Listeler'!$E$10,X195))</f>
        <v/>
      </c>
      <c r="AA195" s="85" t="str">
        <f>IF(A195="","",IF(Y195="",'Ayarlar ve Listeler'!$E$11,Y195))</f>
        <v/>
      </c>
      <c r="AB195" s="86" t="str">
        <f t="shared" si="15"/>
        <v/>
      </c>
      <c r="AC195" s="86" t="str">
        <f>IF(AB195="","",IFERROR(AB195/'Ayarlar ve Listeler'!$B$5,0))</f>
        <v/>
      </c>
      <c r="AD195" s="109" t="str">
        <f t="shared" si="16"/>
        <v/>
      </c>
      <c r="AE195" s="108" t="str">
        <f>IF(A195="","",IFERROR(MATCH(A195,'Pozisyon Envanteri'!$A$6:$A$105,0),""))</f>
        <v/>
      </c>
      <c r="AF195" s="108" t="str">
        <f t="shared" si="17"/>
        <v/>
      </c>
    </row>
    <row r="196" spans="1:32" ht="48" customHeight="1" x14ac:dyDescent="0.25">
      <c r="A196" s="44"/>
      <c r="B196" s="44"/>
      <c r="C196" s="44"/>
      <c r="D196" s="44"/>
      <c r="E196" s="44"/>
      <c r="F196" s="44"/>
      <c r="G196" s="112"/>
      <c r="H196" s="112"/>
      <c r="I196" s="117" t="str">
        <f t="shared" si="12"/>
        <v/>
      </c>
      <c r="J196" s="87" t="str">
        <f t="shared" si="13"/>
        <v/>
      </c>
      <c r="K196" s="78"/>
      <c r="L196" s="78"/>
      <c r="M196" s="88" t="str">
        <f t="shared" si="14"/>
        <v/>
      </c>
      <c r="N196" s="47" t="str">
        <f>IF(M196="","",IF(M196&gt;='Ayarlar ve Listeler'!$B$8,"Kritik",IF(M196&gt;='Ayarlar ve Listeler'!$B$7,"Yüksek",IF(M196&gt;='Ayarlar ve Listeler'!$B$6,"Orta","Düşük"))))</f>
        <v/>
      </c>
      <c r="O196" s="44"/>
      <c r="P196" s="44"/>
      <c r="Q196" s="44"/>
      <c r="R196" s="44"/>
      <c r="S196" s="44"/>
      <c r="T196" s="44"/>
      <c r="U196" s="44"/>
      <c r="V196" s="44"/>
      <c r="W196" s="109" t="str">
        <f>IF(A196="","",IFERROR(VLOOKUP(T196,'Ayarlar ve Listeler'!$W$17:$X$21,2,FALSE),1))</f>
        <v/>
      </c>
      <c r="X196" s="84"/>
      <c r="Y196" s="84"/>
      <c r="Z196" s="85" t="str">
        <f>IF(A196="","",IF(X196="",'Ayarlar ve Listeler'!$E$10,X196))</f>
        <v/>
      </c>
      <c r="AA196" s="85" t="str">
        <f>IF(A196="","",IF(Y196="",'Ayarlar ve Listeler'!$E$11,Y196))</f>
        <v/>
      </c>
      <c r="AB196" s="86" t="str">
        <f t="shared" si="15"/>
        <v/>
      </c>
      <c r="AC196" s="86" t="str">
        <f>IF(AB196="","",IFERROR(AB196/'Ayarlar ve Listeler'!$B$5,0))</f>
        <v/>
      </c>
      <c r="AD196" s="109" t="str">
        <f t="shared" si="16"/>
        <v/>
      </c>
      <c r="AE196" s="108" t="str">
        <f>IF(A196="","",IFERROR(MATCH(A196,'Pozisyon Envanteri'!$A$6:$A$105,0),""))</f>
        <v/>
      </c>
      <c r="AF196" s="108" t="str">
        <f t="shared" si="17"/>
        <v/>
      </c>
    </row>
    <row r="197" spans="1:32" ht="48" customHeight="1" x14ac:dyDescent="0.25">
      <c r="A197" s="44"/>
      <c r="B197" s="44"/>
      <c r="C197" s="44"/>
      <c r="D197" s="44"/>
      <c r="E197" s="44"/>
      <c r="F197" s="44"/>
      <c r="G197" s="112"/>
      <c r="H197" s="112"/>
      <c r="I197" s="117" t="str">
        <f t="shared" si="12"/>
        <v/>
      </c>
      <c r="J197" s="87" t="str">
        <f t="shared" si="13"/>
        <v/>
      </c>
      <c r="K197" s="78"/>
      <c r="L197" s="78"/>
      <c r="M197" s="88" t="str">
        <f t="shared" si="14"/>
        <v/>
      </c>
      <c r="N197" s="47" t="str">
        <f>IF(M197="","",IF(M197&gt;='Ayarlar ve Listeler'!$B$8,"Kritik",IF(M197&gt;='Ayarlar ve Listeler'!$B$7,"Yüksek",IF(M197&gt;='Ayarlar ve Listeler'!$B$6,"Orta","Düşük"))))</f>
        <v/>
      </c>
      <c r="O197" s="44"/>
      <c r="P197" s="44"/>
      <c r="Q197" s="44"/>
      <c r="R197" s="44"/>
      <c r="S197" s="44"/>
      <c r="T197" s="44"/>
      <c r="U197" s="44"/>
      <c r="V197" s="44"/>
      <c r="W197" s="109" t="str">
        <f>IF(A197="","",IFERROR(VLOOKUP(T197,'Ayarlar ve Listeler'!$W$17:$X$21,2,FALSE),1))</f>
        <v/>
      </c>
      <c r="X197" s="84"/>
      <c r="Y197" s="84"/>
      <c r="Z197" s="85" t="str">
        <f>IF(A197="","",IF(X197="",'Ayarlar ve Listeler'!$E$10,X197))</f>
        <v/>
      </c>
      <c r="AA197" s="85" t="str">
        <f>IF(A197="","",IF(Y197="",'Ayarlar ve Listeler'!$E$11,Y197))</f>
        <v/>
      </c>
      <c r="AB197" s="86" t="str">
        <f t="shared" si="15"/>
        <v/>
      </c>
      <c r="AC197" s="86" t="str">
        <f>IF(AB197="","",IFERROR(AB197/'Ayarlar ve Listeler'!$B$5,0))</f>
        <v/>
      </c>
      <c r="AD197" s="109" t="str">
        <f t="shared" si="16"/>
        <v/>
      </c>
      <c r="AE197" s="108" t="str">
        <f>IF(A197="","",IFERROR(MATCH(A197,'Pozisyon Envanteri'!$A$6:$A$105,0),""))</f>
        <v/>
      </c>
      <c r="AF197" s="108" t="str">
        <f t="shared" si="17"/>
        <v/>
      </c>
    </row>
    <row r="198" spans="1:32" ht="48" customHeight="1" x14ac:dyDescent="0.25">
      <c r="A198" s="44"/>
      <c r="B198" s="44"/>
      <c r="C198" s="44"/>
      <c r="D198" s="44"/>
      <c r="E198" s="44"/>
      <c r="F198" s="44"/>
      <c r="G198" s="112"/>
      <c r="H198" s="112"/>
      <c r="I198" s="117" t="str">
        <f t="shared" ref="I198:I261" si="18">IF(OR(A198="",G198="",H198=""),"",G198*H198/60)</f>
        <v/>
      </c>
      <c r="J198" s="87" t="str">
        <f t="shared" ref="J198:J261" si="19">IF(AB198="","",IFERROR(AB198/SUMIFS($AB$6:$AB$305,$A$6:$A$305,A198),0))</f>
        <v/>
      </c>
      <c r="K198" s="78"/>
      <c r="L198" s="78"/>
      <c r="M198" s="88" t="str">
        <f t="shared" ref="M198:M261" si="20">IF(OR(K198="",L198=""),"",K198*L198)</f>
        <v/>
      </c>
      <c r="N198" s="47" t="str">
        <f>IF(M198="","",IF(M198&gt;='Ayarlar ve Listeler'!$B$8,"Kritik",IF(M198&gt;='Ayarlar ve Listeler'!$B$7,"Yüksek",IF(M198&gt;='Ayarlar ve Listeler'!$B$6,"Orta","Düşük"))))</f>
        <v/>
      </c>
      <c r="O198" s="44"/>
      <c r="P198" s="44"/>
      <c r="Q198" s="44"/>
      <c r="R198" s="44"/>
      <c r="S198" s="44"/>
      <c r="T198" s="44"/>
      <c r="U198" s="44"/>
      <c r="V198" s="44"/>
      <c r="W198" s="109" t="str">
        <f>IF(A198="","",IFERROR(VLOOKUP(T198,'Ayarlar ve Listeler'!$W$17:$X$21,2,FALSE),1))</f>
        <v/>
      </c>
      <c r="X198" s="84"/>
      <c r="Y198" s="84"/>
      <c r="Z198" s="85" t="str">
        <f>IF(A198="","",IF(X198="",'Ayarlar ve Listeler'!$E$10,X198))</f>
        <v/>
      </c>
      <c r="AA198" s="85" t="str">
        <f>IF(A198="","",IF(Y198="",'Ayarlar ve Listeler'!$E$11,Y198))</f>
        <v/>
      </c>
      <c r="AB198" s="86" t="str">
        <f t="shared" ref="AB198:AB261" si="21">IF(OR(A198="",G198="",H198=""),"",IFERROR((G198*H198*W198)/(60*Z198*(1-AA198)),0))</f>
        <v/>
      </c>
      <c r="AC198" s="86" t="str">
        <f>IF(AB198="","",IFERROR(AB198/'Ayarlar ve Listeler'!$B$5,0))</f>
        <v/>
      </c>
      <c r="AD198" s="109" t="str">
        <f t="shared" ref="AD198:AD261" si="22">IF(OR(A198="",B198=""),"",A198&amp;"|"&amp;B198)</f>
        <v/>
      </c>
      <c r="AE198" s="108" t="str">
        <f>IF(A198="","",IFERROR(MATCH(A198,'Pozisyon Envanteri'!$A$6:$A$105,0),""))</f>
        <v/>
      </c>
      <c r="AF198" s="108" t="str">
        <f t="shared" ref="AF198:AF261" si="23">IF(OR(AE198="",B198=""),"",AE198*1000+B198)</f>
        <v/>
      </c>
    </row>
    <row r="199" spans="1:32" ht="48" customHeight="1" x14ac:dyDescent="0.25">
      <c r="A199" s="44"/>
      <c r="B199" s="44"/>
      <c r="C199" s="44"/>
      <c r="D199" s="44"/>
      <c r="E199" s="44"/>
      <c r="F199" s="44"/>
      <c r="G199" s="112"/>
      <c r="H199" s="112"/>
      <c r="I199" s="117" t="str">
        <f t="shared" si="18"/>
        <v/>
      </c>
      <c r="J199" s="87" t="str">
        <f t="shared" si="19"/>
        <v/>
      </c>
      <c r="K199" s="78"/>
      <c r="L199" s="78"/>
      <c r="M199" s="88" t="str">
        <f t="shared" si="20"/>
        <v/>
      </c>
      <c r="N199" s="47" t="str">
        <f>IF(M199="","",IF(M199&gt;='Ayarlar ve Listeler'!$B$8,"Kritik",IF(M199&gt;='Ayarlar ve Listeler'!$B$7,"Yüksek",IF(M199&gt;='Ayarlar ve Listeler'!$B$6,"Orta","Düşük"))))</f>
        <v/>
      </c>
      <c r="O199" s="44"/>
      <c r="P199" s="44"/>
      <c r="Q199" s="44"/>
      <c r="R199" s="44"/>
      <c r="S199" s="44"/>
      <c r="T199" s="44"/>
      <c r="U199" s="44"/>
      <c r="V199" s="44"/>
      <c r="W199" s="109" t="str">
        <f>IF(A199="","",IFERROR(VLOOKUP(T199,'Ayarlar ve Listeler'!$W$17:$X$21,2,FALSE),1))</f>
        <v/>
      </c>
      <c r="X199" s="84"/>
      <c r="Y199" s="84"/>
      <c r="Z199" s="85" t="str">
        <f>IF(A199="","",IF(X199="",'Ayarlar ve Listeler'!$E$10,X199))</f>
        <v/>
      </c>
      <c r="AA199" s="85" t="str">
        <f>IF(A199="","",IF(Y199="",'Ayarlar ve Listeler'!$E$11,Y199))</f>
        <v/>
      </c>
      <c r="AB199" s="86" t="str">
        <f t="shared" si="21"/>
        <v/>
      </c>
      <c r="AC199" s="86" t="str">
        <f>IF(AB199="","",IFERROR(AB199/'Ayarlar ve Listeler'!$B$5,0))</f>
        <v/>
      </c>
      <c r="AD199" s="109" t="str">
        <f t="shared" si="22"/>
        <v/>
      </c>
      <c r="AE199" s="108" t="str">
        <f>IF(A199="","",IFERROR(MATCH(A199,'Pozisyon Envanteri'!$A$6:$A$105,0),""))</f>
        <v/>
      </c>
      <c r="AF199" s="108" t="str">
        <f t="shared" si="23"/>
        <v/>
      </c>
    </row>
    <row r="200" spans="1:32" ht="48" customHeight="1" x14ac:dyDescent="0.25">
      <c r="A200" s="44"/>
      <c r="B200" s="44"/>
      <c r="C200" s="44"/>
      <c r="D200" s="44"/>
      <c r="E200" s="44"/>
      <c r="F200" s="44"/>
      <c r="G200" s="112"/>
      <c r="H200" s="112"/>
      <c r="I200" s="117" t="str">
        <f t="shared" si="18"/>
        <v/>
      </c>
      <c r="J200" s="87" t="str">
        <f t="shared" si="19"/>
        <v/>
      </c>
      <c r="K200" s="78"/>
      <c r="L200" s="78"/>
      <c r="M200" s="88" t="str">
        <f t="shared" si="20"/>
        <v/>
      </c>
      <c r="N200" s="47" t="str">
        <f>IF(M200="","",IF(M200&gt;='Ayarlar ve Listeler'!$B$8,"Kritik",IF(M200&gt;='Ayarlar ve Listeler'!$B$7,"Yüksek",IF(M200&gt;='Ayarlar ve Listeler'!$B$6,"Orta","Düşük"))))</f>
        <v/>
      </c>
      <c r="O200" s="44"/>
      <c r="P200" s="44"/>
      <c r="Q200" s="44"/>
      <c r="R200" s="44"/>
      <c r="S200" s="44"/>
      <c r="T200" s="44"/>
      <c r="U200" s="44"/>
      <c r="V200" s="44"/>
      <c r="W200" s="109" t="str">
        <f>IF(A200="","",IFERROR(VLOOKUP(T200,'Ayarlar ve Listeler'!$W$17:$X$21,2,FALSE),1))</f>
        <v/>
      </c>
      <c r="X200" s="84"/>
      <c r="Y200" s="84"/>
      <c r="Z200" s="85" t="str">
        <f>IF(A200="","",IF(X200="",'Ayarlar ve Listeler'!$E$10,X200))</f>
        <v/>
      </c>
      <c r="AA200" s="85" t="str">
        <f>IF(A200="","",IF(Y200="",'Ayarlar ve Listeler'!$E$11,Y200))</f>
        <v/>
      </c>
      <c r="AB200" s="86" t="str">
        <f t="shared" si="21"/>
        <v/>
      </c>
      <c r="AC200" s="86" t="str">
        <f>IF(AB200="","",IFERROR(AB200/'Ayarlar ve Listeler'!$B$5,0))</f>
        <v/>
      </c>
      <c r="AD200" s="109" t="str">
        <f t="shared" si="22"/>
        <v/>
      </c>
      <c r="AE200" s="108" t="str">
        <f>IF(A200="","",IFERROR(MATCH(A200,'Pozisyon Envanteri'!$A$6:$A$105,0),""))</f>
        <v/>
      </c>
      <c r="AF200" s="108" t="str">
        <f t="shared" si="23"/>
        <v/>
      </c>
    </row>
    <row r="201" spans="1:32" ht="48" customHeight="1" x14ac:dyDescent="0.25">
      <c r="A201" s="44"/>
      <c r="B201" s="44"/>
      <c r="C201" s="44"/>
      <c r="D201" s="44"/>
      <c r="E201" s="44"/>
      <c r="F201" s="44"/>
      <c r="G201" s="112"/>
      <c r="H201" s="112"/>
      <c r="I201" s="117" t="str">
        <f t="shared" si="18"/>
        <v/>
      </c>
      <c r="J201" s="87" t="str">
        <f t="shared" si="19"/>
        <v/>
      </c>
      <c r="K201" s="78"/>
      <c r="L201" s="78"/>
      <c r="M201" s="88" t="str">
        <f t="shared" si="20"/>
        <v/>
      </c>
      <c r="N201" s="47" t="str">
        <f>IF(M201="","",IF(M201&gt;='Ayarlar ve Listeler'!$B$8,"Kritik",IF(M201&gt;='Ayarlar ve Listeler'!$B$7,"Yüksek",IF(M201&gt;='Ayarlar ve Listeler'!$B$6,"Orta","Düşük"))))</f>
        <v/>
      </c>
      <c r="O201" s="44"/>
      <c r="P201" s="44"/>
      <c r="Q201" s="44"/>
      <c r="R201" s="44"/>
      <c r="S201" s="44"/>
      <c r="T201" s="44"/>
      <c r="U201" s="44"/>
      <c r="V201" s="44"/>
      <c r="W201" s="109" t="str">
        <f>IF(A201="","",IFERROR(VLOOKUP(T201,'Ayarlar ve Listeler'!$W$17:$X$21,2,FALSE),1))</f>
        <v/>
      </c>
      <c r="X201" s="84"/>
      <c r="Y201" s="84"/>
      <c r="Z201" s="85" t="str">
        <f>IF(A201="","",IF(X201="",'Ayarlar ve Listeler'!$E$10,X201))</f>
        <v/>
      </c>
      <c r="AA201" s="85" t="str">
        <f>IF(A201="","",IF(Y201="",'Ayarlar ve Listeler'!$E$11,Y201))</f>
        <v/>
      </c>
      <c r="AB201" s="86" t="str">
        <f t="shared" si="21"/>
        <v/>
      </c>
      <c r="AC201" s="86" t="str">
        <f>IF(AB201="","",IFERROR(AB201/'Ayarlar ve Listeler'!$B$5,0))</f>
        <v/>
      </c>
      <c r="AD201" s="109" t="str">
        <f t="shared" si="22"/>
        <v/>
      </c>
      <c r="AE201" s="108" t="str">
        <f>IF(A201="","",IFERROR(MATCH(A201,'Pozisyon Envanteri'!$A$6:$A$105,0),""))</f>
        <v/>
      </c>
      <c r="AF201" s="108" t="str">
        <f t="shared" si="23"/>
        <v/>
      </c>
    </row>
    <row r="202" spans="1:32" ht="48" customHeight="1" x14ac:dyDescent="0.25">
      <c r="A202" s="44"/>
      <c r="B202" s="44"/>
      <c r="C202" s="44"/>
      <c r="D202" s="44"/>
      <c r="E202" s="44"/>
      <c r="F202" s="44"/>
      <c r="G202" s="112"/>
      <c r="H202" s="112"/>
      <c r="I202" s="117" t="str">
        <f t="shared" si="18"/>
        <v/>
      </c>
      <c r="J202" s="87" t="str">
        <f t="shared" si="19"/>
        <v/>
      </c>
      <c r="K202" s="78"/>
      <c r="L202" s="78"/>
      <c r="M202" s="88" t="str">
        <f t="shared" si="20"/>
        <v/>
      </c>
      <c r="N202" s="47" t="str">
        <f>IF(M202="","",IF(M202&gt;='Ayarlar ve Listeler'!$B$8,"Kritik",IF(M202&gt;='Ayarlar ve Listeler'!$B$7,"Yüksek",IF(M202&gt;='Ayarlar ve Listeler'!$B$6,"Orta","Düşük"))))</f>
        <v/>
      </c>
      <c r="O202" s="44"/>
      <c r="P202" s="44"/>
      <c r="Q202" s="44"/>
      <c r="R202" s="44"/>
      <c r="S202" s="44"/>
      <c r="T202" s="44"/>
      <c r="U202" s="44"/>
      <c r="V202" s="44"/>
      <c r="W202" s="109" t="str">
        <f>IF(A202="","",IFERROR(VLOOKUP(T202,'Ayarlar ve Listeler'!$W$17:$X$21,2,FALSE),1))</f>
        <v/>
      </c>
      <c r="X202" s="84"/>
      <c r="Y202" s="84"/>
      <c r="Z202" s="85" t="str">
        <f>IF(A202="","",IF(X202="",'Ayarlar ve Listeler'!$E$10,X202))</f>
        <v/>
      </c>
      <c r="AA202" s="85" t="str">
        <f>IF(A202="","",IF(Y202="",'Ayarlar ve Listeler'!$E$11,Y202))</f>
        <v/>
      </c>
      <c r="AB202" s="86" t="str">
        <f t="shared" si="21"/>
        <v/>
      </c>
      <c r="AC202" s="86" t="str">
        <f>IF(AB202="","",IFERROR(AB202/'Ayarlar ve Listeler'!$B$5,0))</f>
        <v/>
      </c>
      <c r="AD202" s="109" t="str">
        <f t="shared" si="22"/>
        <v/>
      </c>
      <c r="AE202" s="108" t="str">
        <f>IF(A202="","",IFERROR(MATCH(A202,'Pozisyon Envanteri'!$A$6:$A$105,0),""))</f>
        <v/>
      </c>
      <c r="AF202" s="108" t="str">
        <f t="shared" si="23"/>
        <v/>
      </c>
    </row>
    <row r="203" spans="1:32" ht="48" customHeight="1" x14ac:dyDescent="0.25">
      <c r="A203" s="44"/>
      <c r="B203" s="44"/>
      <c r="C203" s="44"/>
      <c r="D203" s="44"/>
      <c r="E203" s="44"/>
      <c r="F203" s="44"/>
      <c r="G203" s="112"/>
      <c r="H203" s="112"/>
      <c r="I203" s="117" t="str">
        <f t="shared" si="18"/>
        <v/>
      </c>
      <c r="J203" s="87" t="str">
        <f t="shared" si="19"/>
        <v/>
      </c>
      <c r="K203" s="78"/>
      <c r="L203" s="78"/>
      <c r="M203" s="88" t="str">
        <f t="shared" si="20"/>
        <v/>
      </c>
      <c r="N203" s="47" t="str">
        <f>IF(M203="","",IF(M203&gt;='Ayarlar ve Listeler'!$B$8,"Kritik",IF(M203&gt;='Ayarlar ve Listeler'!$B$7,"Yüksek",IF(M203&gt;='Ayarlar ve Listeler'!$B$6,"Orta","Düşük"))))</f>
        <v/>
      </c>
      <c r="O203" s="44"/>
      <c r="P203" s="44"/>
      <c r="Q203" s="44"/>
      <c r="R203" s="44"/>
      <c r="S203" s="44"/>
      <c r="T203" s="44"/>
      <c r="U203" s="44"/>
      <c r="V203" s="44"/>
      <c r="W203" s="109" t="str">
        <f>IF(A203="","",IFERROR(VLOOKUP(T203,'Ayarlar ve Listeler'!$W$17:$X$21,2,FALSE),1))</f>
        <v/>
      </c>
      <c r="X203" s="84"/>
      <c r="Y203" s="84"/>
      <c r="Z203" s="85" t="str">
        <f>IF(A203="","",IF(X203="",'Ayarlar ve Listeler'!$E$10,X203))</f>
        <v/>
      </c>
      <c r="AA203" s="85" t="str">
        <f>IF(A203="","",IF(Y203="",'Ayarlar ve Listeler'!$E$11,Y203))</f>
        <v/>
      </c>
      <c r="AB203" s="86" t="str">
        <f t="shared" si="21"/>
        <v/>
      </c>
      <c r="AC203" s="86" t="str">
        <f>IF(AB203="","",IFERROR(AB203/'Ayarlar ve Listeler'!$B$5,0))</f>
        <v/>
      </c>
      <c r="AD203" s="109" t="str">
        <f t="shared" si="22"/>
        <v/>
      </c>
      <c r="AE203" s="108" t="str">
        <f>IF(A203="","",IFERROR(MATCH(A203,'Pozisyon Envanteri'!$A$6:$A$105,0),""))</f>
        <v/>
      </c>
      <c r="AF203" s="108" t="str">
        <f t="shared" si="23"/>
        <v/>
      </c>
    </row>
    <row r="204" spans="1:32" ht="48" customHeight="1" x14ac:dyDescent="0.25">
      <c r="A204" s="44"/>
      <c r="B204" s="44"/>
      <c r="C204" s="44"/>
      <c r="D204" s="44"/>
      <c r="E204" s="44"/>
      <c r="F204" s="44"/>
      <c r="G204" s="112"/>
      <c r="H204" s="112"/>
      <c r="I204" s="117" t="str">
        <f t="shared" si="18"/>
        <v/>
      </c>
      <c r="J204" s="87" t="str">
        <f t="shared" si="19"/>
        <v/>
      </c>
      <c r="K204" s="78"/>
      <c r="L204" s="78"/>
      <c r="M204" s="88" t="str">
        <f t="shared" si="20"/>
        <v/>
      </c>
      <c r="N204" s="47" t="str">
        <f>IF(M204="","",IF(M204&gt;='Ayarlar ve Listeler'!$B$8,"Kritik",IF(M204&gt;='Ayarlar ve Listeler'!$B$7,"Yüksek",IF(M204&gt;='Ayarlar ve Listeler'!$B$6,"Orta","Düşük"))))</f>
        <v/>
      </c>
      <c r="O204" s="44"/>
      <c r="P204" s="44"/>
      <c r="Q204" s="44"/>
      <c r="R204" s="44"/>
      <c r="S204" s="44"/>
      <c r="T204" s="44"/>
      <c r="U204" s="44"/>
      <c r="V204" s="44"/>
      <c r="W204" s="109" t="str">
        <f>IF(A204="","",IFERROR(VLOOKUP(T204,'Ayarlar ve Listeler'!$W$17:$X$21,2,FALSE),1))</f>
        <v/>
      </c>
      <c r="X204" s="84"/>
      <c r="Y204" s="84"/>
      <c r="Z204" s="85" t="str">
        <f>IF(A204="","",IF(X204="",'Ayarlar ve Listeler'!$E$10,X204))</f>
        <v/>
      </c>
      <c r="AA204" s="85" t="str">
        <f>IF(A204="","",IF(Y204="",'Ayarlar ve Listeler'!$E$11,Y204))</f>
        <v/>
      </c>
      <c r="AB204" s="86" t="str">
        <f t="shared" si="21"/>
        <v/>
      </c>
      <c r="AC204" s="86" t="str">
        <f>IF(AB204="","",IFERROR(AB204/'Ayarlar ve Listeler'!$B$5,0))</f>
        <v/>
      </c>
      <c r="AD204" s="109" t="str">
        <f t="shared" si="22"/>
        <v/>
      </c>
      <c r="AE204" s="108" t="str">
        <f>IF(A204="","",IFERROR(MATCH(A204,'Pozisyon Envanteri'!$A$6:$A$105,0),""))</f>
        <v/>
      </c>
      <c r="AF204" s="108" t="str">
        <f t="shared" si="23"/>
        <v/>
      </c>
    </row>
    <row r="205" spans="1:32" ht="48" customHeight="1" x14ac:dyDescent="0.25">
      <c r="A205" s="44"/>
      <c r="B205" s="44"/>
      <c r="C205" s="44"/>
      <c r="D205" s="44"/>
      <c r="E205" s="44"/>
      <c r="F205" s="44"/>
      <c r="G205" s="112"/>
      <c r="H205" s="112"/>
      <c r="I205" s="117" t="str">
        <f t="shared" si="18"/>
        <v/>
      </c>
      <c r="J205" s="87" t="str">
        <f t="shared" si="19"/>
        <v/>
      </c>
      <c r="K205" s="78"/>
      <c r="L205" s="78"/>
      <c r="M205" s="88" t="str">
        <f t="shared" si="20"/>
        <v/>
      </c>
      <c r="N205" s="47" t="str">
        <f>IF(M205="","",IF(M205&gt;='Ayarlar ve Listeler'!$B$8,"Kritik",IF(M205&gt;='Ayarlar ve Listeler'!$B$7,"Yüksek",IF(M205&gt;='Ayarlar ve Listeler'!$B$6,"Orta","Düşük"))))</f>
        <v/>
      </c>
      <c r="O205" s="44"/>
      <c r="P205" s="44"/>
      <c r="Q205" s="44"/>
      <c r="R205" s="44"/>
      <c r="S205" s="44"/>
      <c r="T205" s="44"/>
      <c r="U205" s="44"/>
      <c r="V205" s="44"/>
      <c r="W205" s="109" t="str">
        <f>IF(A205="","",IFERROR(VLOOKUP(T205,'Ayarlar ve Listeler'!$W$17:$X$21,2,FALSE),1))</f>
        <v/>
      </c>
      <c r="X205" s="84"/>
      <c r="Y205" s="84"/>
      <c r="Z205" s="85" t="str">
        <f>IF(A205="","",IF(X205="",'Ayarlar ve Listeler'!$E$10,X205))</f>
        <v/>
      </c>
      <c r="AA205" s="85" t="str">
        <f>IF(A205="","",IF(Y205="",'Ayarlar ve Listeler'!$E$11,Y205))</f>
        <v/>
      </c>
      <c r="AB205" s="86" t="str">
        <f t="shared" si="21"/>
        <v/>
      </c>
      <c r="AC205" s="86" t="str">
        <f>IF(AB205="","",IFERROR(AB205/'Ayarlar ve Listeler'!$B$5,0))</f>
        <v/>
      </c>
      <c r="AD205" s="109" t="str">
        <f t="shared" si="22"/>
        <v/>
      </c>
      <c r="AE205" s="108" t="str">
        <f>IF(A205="","",IFERROR(MATCH(A205,'Pozisyon Envanteri'!$A$6:$A$105,0),""))</f>
        <v/>
      </c>
      <c r="AF205" s="108" t="str">
        <f t="shared" si="23"/>
        <v/>
      </c>
    </row>
    <row r="206" spans="1:32" ht="48" customHeight="1" x14ac:dyDescent="0.25">
      <c r="A206" s="44"/>
      <c r="B206" s="44"/>
      <c r="C206" s="44"/>
      <c r="D206" s="44"/>
      <c r="E206" s="44"/>
      <c r="F206" s="44"/>
      <c r="G206" s="112"/>
      <c r="H206" s="112"/>
      <c r="I206" s="117" t="str">
        <f t="shared" si="18"/>
        <v/>
      </c>
      <c r="J206" s="87" t="str">
        <f t="shared" si="19"/>
        <v/>
      </c>
      <c r="K206" s="78"/>
      <c r="L206" s="78"/>
      <c r="M206" s="88" t="str">
        <f t="shared" si="20"/>
        <v/>
      </c>
      <c r="N206" s="47" t="str">
        <f>IF(M206="","",IF(M206&gt;='Ayarlar ve Listeler'!$B$8,"Kritik",IF(M206&gt;='Ayarlar ve Listeler'!$B$7,"Yüksek",IF(M206&gt;='Ayarlar ve Listeler'!$B$6,"Orta","Düşük"))))</f>
        <v/>
      </c>
      <c r="O206" s="44"/>
      <c r="P206" s="44"/>
      <c r="Q206" s="44"/>
      <c r="R206" s="44"/>
      <c r="S206" s="44"/>
      <c r="T206" s="44"/>
      <c r="U206" s="44"/>
      <c r="V206" s="44"/>
      <c r="W206" s="109" t="str">
        <f>IF(A206="","",IFERROR(VLOOKUP(T206,'Ayarlar ve Listeler'!$W$17:$X$21,2,FALSE),1))</f>
        <v/>
      </c>
      <c r="X206" s="84"/>
      <c r="Y206" s="84"/>
      <c r="Z206" s="85" t="str">
        <f>IF(A206="","",IF(X206="",'Ayarlar ve Listeler'!$E$10,X206))</f>
        <v/>
      </c>
      <c r="AA206" s="85" t="str">
        <f>IF(A206="","",IF(Y206="",'Ayarlar ve Listeler'!$E$11,Y206))</f>
        <v/>
      </c>
      <c r="AB206" s="86" t="str">
        <f t="shared" si="21"/>
        <v/>
      </c>
      <c r="AC206" s="86" t="str">
        <f>IF(AB206="","",IFERROR(AB206/'Ayarlar ve Listeler'!$B$5,0))</f>
        <v/>
      </c>
      <c r="AD206" s="109" t="str">
        <f t="shared" si="22"/>
        <v/>
      </c>
      <c r="AE206" s="108" t="str">
        <f>IF(A206="","",IFERROR(MATCH(A206,'Pozisyon Envanteri'!$A$6:$A$105,0),""))</f>
        <v/>
      </c>
      <c r="AF206" s="108" t="str">
        <f t="shared" si="23"/>
        <v/>
      </c>
    </row>
    <row r="207" spans="1:32" ht="48" customHeight="1" x14ac:dyDescent="0.25">
      <c r="A207" s="44"/>
      <c r="B207" s="44"/>
      <c r="C207" s="44"/>
      <c r="D207" s="44"/>
      <c r="E207" s="44"/>
      <c r="F207" s="44"/>
      <c r="G207" s="112"/>
      <c r="H207" s="112"/>
      <c r="I207" s="117" t="str">
        <f t="shared" si="18"/>
        <v/>
      </c>
      <c r="J207" s="87" t="str">
        <f t="shared" si="19"/>
        <v/>
      </c>
      <c r="K207" s="78"/>
      <c r="L207" s="78"/>
      <c r="M207" s="88" t="str">
        <f t="shared" si="20"/>
        <v/>
      </c>
      <c r="N207" s="47" t="str">
        <f>IF(M207="","",IF(M207&gt;='Ayarlar ve Listeler'!$B$8,"Kritik",IF(M207&gt;='Ayarlar ve Listeler'!$B$7,"Yüksek",IF(M207&gt;='Ayarlar ve Listeler'!$B$6,"Orta","Düşük"))))</f>
        <v/>
      </c>
      <c r="O207" s="44"/>
      <c r="P207" s="44"/>
      <c r="Q207" s="44"/>
      <c r="R207" s="44"/>
      <c r="S207" s="44"/>
      <c r="T207" s="44"/>
      <c r="U207" s="44"/>
      <c r="V207" s="44"/>
      <c r="W207" s="109" t="str">
        <f>IF(A207="","",IFERROR(VLOOKUP(T207,'Ayarlar ve Listeler'!$W$17:$X$21,2,FALSE),1))</f>
        <v/>
      </c>
      <c r="X207" s="84"/>
      <c r="Y207" s="84"/>
      <c r="Z207" s="85" t="str">
        <f>IF(A207="","",IF(X207="",'Ayarlar ve Listeler'!$E$10,X207))</f>
        <v/>
      </c>
      <c r="AA207" s="85" t="str">
        <f>IF(A207="","",IF(Y207="",'Ayarlar ve Listeler'!$E$11,Y207))</f>
        <v/>
      </c>
      <c r="AB207" s="86" t="str">
        <f t="shared" si="21"/>
        <v/>
      </c>
      <c r="AC207" s="86" t="str">
        <f>IF(AB207="","",IFERROR(AB207/'Ayarlar ve Listeler'!$B$5,0))</f>
        <v/>
      </c>
      <c r="AD207" s="109" t="str">
        <f t="shared" si="22"/>
        <v/>
      </c>
      <c r="AE207" s="108" t="str">
        <f>IF(A207="","",IFERROR(MATCH(A207,'Pozisyon Envanteri'!$A$6:$A$105,0),""))</f>
        <v/>
      </c>
      <c r="AF207" s="108" t="str">
        <f t="shared" si="23"/>
        <v/>
      </c>
    </row>
    <row r="208" spans="1:32" ht="48" customHeight="1" x14ac:dyDescent="0.25">
      <c r="A208" s="44"/>
      <c r="B208" s="44"/>
      <c r="C208" s="44"/>
      <c r="D208" s="44"/>
      <c r="E208" s="44"/>
      <c r="F208" s="44"/>
      <c r="G208" s="112"/>
      <c r="H208" s="112"/>
      <c r="I208" s="117" t="str">
        <f t="shared" si="18"/>
        <v/>
      </c>
      <c r="J208" s="87" t="str">
        <f t="shared" si="19"/>
        <v/>
      </c>
      <c r="K208" s="78"/>
      <c r="L208" s="78"/>
      <c r="M208" s="88" t="str">
        <f t="shared" si="20"/>
        <v/>
      </c>
      <c r="N208" s="47" t="str">
        <f>IF(M208="","",IF(M208&gt;='Ayarlar ve Listeler'!$B$8,"Kritik",IF(M208&gt;='Ayarlar ve Listeler'!$B$7,"Yüksek",IF(M208&gt;='Ayarlar ve Listeler'!$B$6,"Orta","Düşük"))))</f>
        <v/>
      </c>
      <c r="O208" s="44"/>
      <c r="P208" s="44"/>
      <c r="Q208" s="44"/>
      <c r="R208" s="44"/>
      <c r="S208" s="44"/>
      <c r="T208" s="44"/>
      <c r="U208" s="44"/>
      <c r="V208" s="44"/>
      <c r="W208" s="109" t="str">
        <f>IF(A208="","",IFERROR(VLOOKUP(T208,'Ayarlar ve Listeler'!$W$17:$X$21,2,FALSE),1))</f>
        <v/>
      </c>
      <c r="X208" s="84"/>
      <c r="Y208" s="84"/>
      <c r="Z208" s="85" t="str">
        <f>IF(A208="","",IF(X208="",'Ayarlar ve Listeler'!$E$10,X208))</f>
        <v/>
      </c>
      <c r="AA208" s="85" t="str">
        <f>IF(A208="","",IF(Y208="",'Ayarlar ve Listeler'!$E$11,Y208))</f>
        <v/>
      </c>
      <c r="AB208" s="86" t="str">
        <f t="shared" si="21"/>
        <v/>
      </c>
      <c r="AC208" s="86" t="str">
        <f>IF(AB208="","",IFERROR(AB208/'Ayarlar ve Listeler'!$B$5,0))</f>
        <v/>
      </c>
      <c r="AD208" s="109" t="str">
        <f t="shared" si="22"/>
        <v/>
      </c>
      <c r="AE208" s="108" t="str">
        <f>IF(A208="","",IFERROR(MATCH(A208,'Pozisyon Envanteri'!$A$6:$A$105,0),""))</f>
        <v/>
      </c>
      <c r="AF208" s="108" t="str">
        <f t="shared" si="23"/>
        <v/>
      </c>
    </row>
    <row r="209" spans="1:32" ht="48" customHeight="1" x14ac:dyDescent="0.25">
      <c r="A209" s="44"/>
      <c r="B209" s="44"/>
      <c r="C209" s="44"/>
      <c r="D209" s="44"/>
      <c r="E209" s="44"/>
      <c r="F209" s="44"/>
      <c r="G209" s="112"/>
      <c r="H209" s="112"/>
      <c r="I209" s="117" t="str">
        <f t="shared" si="18"/>
        <v/>
      </c>
      <c r="J209" s="87" t="str">
        <f t="shared" si="19"/>
        <v/>
      </c>
      <c r="K209" s="78"/>
      <c r="L209" s="78"/>
      <c r="M209" s="88" t="str">
        <f t="shared" si="20"/>
        <v/>
      </c>
      <c r="N209" s="47" t="str">
        <f>IF(M209="","",IF(M209&gt;='Ayarlar ve Listeler'!$B$8,"Kritik",IF(M209&gt;='Ayarlar ve Listeler'!$B$7,"Yüksek",IF(M209&gt;='Ayarlar ve Listeler'!$B$6,"Orta","Düşük"))))</f>
        <v/>
      </c>
      <c r="O209" s="44"/>
      <c r="P209" s="44"/>
      <c r="Q209" s="44"/>
      <c r="R209" s="44"/>
      <c r="S209" s="44"/>
      <c r="T209" s="44"/>
      <c r="U209" s="44"/>
      <c r="V209" s="44"/>
      <c r="W209" s="109" t="str">
        <f>IF(A209="","",IFERROR(VLOOKUP(T209,'Ayarlar ve Listeler'!$W$17:$X$21,2,FALSE),1))</f>
        <v/>
      </c>
      <c r="X209" s="84"/>
      <c r="Y209" s="84"/>
      <c r="Z209" s="85" t="str">
        <f>IF(A209="","",IF(X209="",'Ayarlar ve Listeler'!$E$10,X209))</f>
        <v/>
      </c>
      <c r="AA209" s="85" t="str">
        <f>IF(A209="","",IF(Y209="",'Ayarlar ve Listeler'!$E$11,Y209))</f>
        <v/>
      </c>
      <c r="AB209" s="86" t="str">
        <f t="shared" si="21"/>
        <v/>
      </c>
      <c r="AC209" s="86" t="str">
        <f>IF(AB209="","",IFERROR(AB209/'Ayarlar ve Listeler'!$B$5,0))</f>
        <v/>
      </c>
      <c r="AD209" s="109" t="str">
        <f t="shared" si="22"/>
        <v/>
      </c>
      <c r="AE209" s="108" t="str">
        <f>IF(A209="","",IFERROR(MATCH(A209,'Pozisyon Envanteri'!$A$6:$A$105,0),""))</f>
        <v/>
      </c>
      <c r="AF209" s="108" t="str">
        <f t="shared" si="23"/>
        <v/>
      </c>
    </row>
    <row r="210" spans="1:32" ht="48" customHeight="1" x14ac:dyDescent="0.25">
      <c r="A210" s="44"/>
      <c r="B210" s="44"/>
      <c r="C210" s="44"/>
      <c r="D210" s="44"/>
      <c r="E210" s="44"/>
      <c r="F210" s="44"/>
      <c r="G210" s="112"/>
      <c r="H210" s="112"/>
      <c r="I210" s="117" t="str">
        <f t="shared" si="18"/>
        <v/>
      </c>
      <c r="J210" s="87" t="str">
        <f t="shared" si="19"/>
        <v/>
      </c>
      <c r="K210" s="78"/>
      <c r="L210" s="78"/>
      <c r="M210" s="88" t="str">
        <f t="shared" si="20"/>
        <v/>
      </c>
      <c r="N210" s="47" t="str">
        <f>IF(M210="","",IF(M210&gt;='Ayarlar ve Listeler'!$B$8,"Kritik",IF(M210&gt;='Ayarlar ve Listeler'!$B$7,"Yüksek",IF(M210&gt;='Ayarlar ve Listeler'!$B$6,"Orta","Düşük"))))</f>
        <v/>
      </c>
      <c r="O210" s="44"/>
      <c r="P210" s="44"/>
      <c r="Q210" s="44"/>
      <c r="R210" s="44"/>
      <c r="S210" s="44"/>
      <c r="T210" s="44"/>
      <c r="U210" s="44"/>
      <c r="V210" s="44"/>
      <c r="W210" s="109" t="str">
        <f>IF(A210="","",IFERROR(VLOOKUP(T210,'Ayarlar ve Listeler'!$W$17:$X$21,2,FALSE),1))</f>
        <v/>
      </c>
      <c r="X210" s="84"/>
      <c r="Y210" s="84"/>
      <c r="Z210" s="85" t="str">
        <f>IF(A210="","",IF(X210="",'Ayarlar ve Listeler'!$E$10,X210))</f>
        <v/>
      </c>
      <c r="AA210" s="85" t="str">
        <f>IF(A210="","",IF(Y210="",'Ayarlar ve Listeler'!$E$11,Y210))</f>
        <v/>
      </c>
      <c r="AB210" s="86" t="str">
        <f t="shared" si="21"/>
        <v/>
      </c>
      <c r="AC210" s="86" t="str">
        <f>IF(AB210="","",IFERROR(AB210/'Ayarlar ve Listeler'!$B$5,0))</f>
        <v/>
      </c>
      <c r="AD210" s="109" t="str">
        <f t="shared" si="22"/>
        <v/>
      </c>
      <c r="AE210" s="108" t="str">
        <f>IF(A210="","",IFERROR(MATCH(A210,'Pozisyon Envanteri'!$A$6:$A$105,0),""))</f>
        <v/>
      </c>
      <c r="AF210" s="108" t="str">
        <f t="shared" si="23"/>
        <v/>
      </c>
    </row>
    <row r="211" spans="1:32" ht="48" customHeight="1" x14ac:dyDescent="0.25">
      <c r="A211" s="44"/>
      <c r="B211" s="44"/>
      <c r="C211" s="44"/>
      <c r="D211" s="44"/>
      <c r="E211" s="44"/>
      <c r="F211" s="44"/>
      <c r="G211" s="112"/>
      <c r="H211" s="112"/>
      <c r="I211" s="117" t="str">
        <f t="shared" si="18"/>
        <v/>
      </c>
      <c r="J211" s="87" t="str">
        <f t="shared" si="19"/>
        <v/>
      </c>
      <c r="K211" s="78"/>
      <c r="L211" s="78"/>
      <c r="M211" s="88" t="str">
        <f t="shared" si="20"/>
        <v/>
      </c>
      <c r="N211" s="47" t="str">
        <f>IF(M211="","",IF(M211&gt;='Ayarlar ve Listeler'!$B$8,"Kritik",IF(M211&gt;='Ayarlar ve Listeler'!$B$7,"Yüksek",IF(M211&gt;='Ayarlar ve Listeler'!$B$6,"Orta","Düşük"))))</f>
        <v/>
      </c>
      <c r="O211" s="44"/>
      <c r="P211" s="44"/>
      <c r="Q211" s="44"/>
      <c r="R211" s="44"/>
      <c r="S211" s="44"/>
      <c r="T211" s="44"/>
      <c r="U211" s="44"/>
      <c r="V211" s="44"/>
      <c r="W211" s="109" t="str">
        <f>IF(A211="","",IFERROR(VLOOKUP(T211,'Ayarlar ve Listeler'!$W$17:$X$21,2,FALSE),1))</f>
        <v/>
      </c>
      <c r="X211" s="84"/>
      <c r="Y211" s="84"/>
      <c r="Z211" s="85" t="str">
        <f>IF(A211="","",IF(X211="",'Ayarlar ve Listeler'!$E$10,X211))</f>
        <v/>
      </c>
      <c r="AA211" s="85" t="str">
        <f>IF(A211="","",IF(Y211="",'Ayarlar ve Listeler'!$E$11,Y211))</f>
        <v/>
      </c>
      <c r="AB211" s="86" t="str">
        <f t="shared" si="21"/>
        <v/>
      </c>
      <c r="AC211" s="86" t="str">
        <f>IF(AB211="","",IFERROR(AB211/'Ayarlar ve Listeler'!$B$5,0))</f>
        <v/>
      </c>
      <c r="AD211" s="109" t="str">
        <f t="shared" si="22"/>
        <v/>
      </c>
      <c r="AE211" s="108" t="str">
        <f>IF(A211="","",IFERROR(MATCH(A211,'Pozisyon Envanteri'!$A$6:$A$105,0),""))</f>
        <v/>
      </c>
      <c r="AF211" s="108" t="str">
        <f t="shared" si="23"/>
        <v/>
      </c>
    </row>
    <row r="212" spans="1:32" ht="48" customHeight="1" x14ac:dyDescent="0.25">
      <c r="A212" s="44"/>
      <c r="B212" s="44"/>
      <c r="C212" s="44"/>
      <c r="D212" s="44"/>
      <c r="E212" s="44"/>
      <c r="F212" s="44"/>
      <c r="G212" s="112"/>
      <c r="H212" s="112"/>
      <c r="I212" s="117" t="str">
        <f t="shared" si="18"/>
        <v/>
      </c>
      <c r="J212" s="87" t="str">
        <f t="shared" si="19"/>
        <v/>
      </c>
      <c r="K212" s="78"/>
      <c r="L212" s="78"/>
      <c r="M212" s="88" t="str">
        <f t="shared" si="20"/>
        <v/>
      </c>
      <c r="N212" s="47" t="str">
        <f>IF(M212="","",IF(M212&gt;='Ayarlar ve Listeler'!$B$8,"Kritik",IF(M212&gt;='Ayarlar ve Listeler'!$B$7,"Yüksek",IF(M212&gt;='Ayarlar ve Listeler'!$B$6,"Orta","Düşük"))))</f>
        <v/>
      </c>
      <c r="O212" s="44"/>
      <c r="P212" s="44"/>
      <c r="Q212" s="44"/>
      <c r="R212" s="44"/>
      <c r="S212" s="44"/>
      <c r="T212" s="44"/>
      <c r="U212" s="44"/>
      <c r="V212" s="44"/>
      <c r="W212" s="109" t="str">
        <f>IF(A212="","",IFERROR(VLOOKUP(T212,'Ayarlar ve Listeler'!$W$17:$X$21,2,FALSE),1))</f>
        <v/>
      </c>
      <c r="X212" s="84"/>
      <c r="Y212" s="84"/>
      <c r="Z212" s="85" t="str">
        <f>IF(A212="","",IF(X212="",'Ayarlar ve Listeler'!$E$10,X212))</f>
        <v/>
      </c>
      <c r="AA212" s="85" t="str">
        <f>IF(A212="","",IF(Y212="",'Ayarlar ve Listeler'!$E$11,Y212))</f>
        <v/>
      </c>
      <c r="AB212" s="86" t="str">
        <f t="shared" si="21"/>
        <v/>
      </c>
      <c r="AC212" s="86" t="str">
        <f>IF(AB212="","",IFERROR(AB212/'Ayarlar ve Listeler'!$B$5,0))</f>
        <v/>
      </c>
      <c r="AD212" s="109" t="str">
        <f t="shared" si="22"/>
        <v/>
      </c>
      <c r="AE212" s="108" t="str">
        <f>IF(A212="","",IFERROR(MATCH(A212,'Pozisyon Envanteri'!$A$6:$A$105,0),""))</f>
        <v/>
      </c>
      <c r="AF212" s="108" t="str">
        <f t="shared" si="23"/>
        <v/>
      </c>
    </row>
    <row r="213" spans="1:32" ht="48" customHeight="1" x14ac:dyDescent="0.25">
      <c r="A213" s="44"/>
      <c r="B213" s="44"/>
      <c r="C213" s="44"/>
      <c r="D213" s="44"/>
      <c r="E213" s="44"/>
      <c r="F213" s="44"/>
      <c r="G213" s="112"/>
      <c r="H213" s="112"/>
      <c r="I213" s="117" t="str">
        <f t="shared" si="18"/>
        <v/>
      </c>
      <c r="J213" s="87" t="str">
        <f t="shared" si="19"/>
        <v/>
      </c>
      <c r="K213" s="78"/>
      <c r="L213" s="78"/>
      <c r="M213" s="88" t="str">
        <f t="shared" si="20"/>
        <v/>
      </c>
      <c r="N213" s="47" t="str">
        <f>IF(M213="","",IF(M213&gt;='Ayarlar ve Listeler'!$B$8,"Kritik",IF(M213&gt;='Ayarlar ve Listeler'!$B$7,"Yüksek",IF(M213&gt;='Ayarlar ve Listeler'!$B$6,"Orta","Düşük"))))</f>
        <v/>
      </c>
      <c r="O213" s="44"/>
      <c r="P213" s="44"/>
      <c r="Q213" s="44"/>
      <c r="R213" s="44"/>
      <c r="S213" s="44"/>
      <c r="T213" s="44"/>
      <c r="U213" s="44"/>
      <c r="V213" s="44"/>
      <c r="W213" s="109" t="str">
        <f>IF(A213="","",IFERROR(VLOOKUP(T213,'Ayarlar ve Listeler'!$W$17:$X$21,2,FALSE),1))</f>
        <v/>
      </c>
      <c r="X213" s="84"/>
      <c r="Y213" s="84"/>
      <c r="Z213" s="85" t="str">
        <f>IF(A213="","",IF(X213="",'Ayarlar ve Listeler'!$E$10,X213))</f>
        <v/>
      </c>
      <c r="AA213" s="85" t="str">
        <f>IF(A213="","",IF(Y213="",'Ayarlar ve Listeler'!$E$11,Y213))</f>
        <v/>
      </c>
      <c r="AB213" s="86" t="str">
        <f t="shared" si="21"/>
        <v/>
      </c>
      <c r="AC213" s="86" t="str">
        <f>IF(AB213="","",IFERROR(AB213/'Ayarlar ve Listeler'!$B$5,0))</f>
        <v/>
      </c>
      <c r="AD213" s="109" t="str">
        <f t="shared" si="22"/>
        <v/>
      </c>
      <c r="AE213" s="108" t="str">
        <f>IF(A213="","",IFERROR(MATCH(A213,'Pozisyon Envanteri'!$A$6:$A$105,0),""))</f>
        <v/>
      </c>
      <c r="AF213" s="108" t="str">
        <f t="shared" si="23"/>
        <v/>
      </c>
    </row>
    <row r="214" spans="1:32" ht="48" customHeight="1" x14ac:dyDescent="0.25">
      <c r="A214" s="44"/>
      <c r="B214" s="44"/>
      <c r="C214" s="44"/>
      <c r="D214" s="44"/>
      <c r="E214" s="44"/>
      <c r="F214" s="44"/>
      <c r="G214" s="112"/>
      <c r="H214" s="112"/>
      <c r="I214" s="117" t="str">
        <f t="shared" si="18"/>
        <v/>
      </c>
      <c r="J214" s="87" t="str">
        <f t="shared" si="19"/>
        <v/>
      </c>
      <c r="K214" s="78"/>
      <c r="L214" s="78"/>
      <c r="M214" s="88" t="str">
        <f t="shared" si="20"/>
        <v/>
      </c>
      <c r="N214" s="47" t="str">
        <f>IF(M214="","",IF(M214&gt;='Ayarlar ve Listeler'!$B$8,"Kritik",IF(M214&gt;='Ayarlar ve Listeler'!$B$7,"Yüksek",IF(M214&gt;='Ayarlar ve Listeler'!$B$6,"Orta","Düşük"))))</f>
        <v/>
      </c>
      <c r="O214" s="44"/>
      <c r="P214" s="44"/>
      <c r="Q214" s="44"/>
      <c r="R214" s="44"/>
      <c r="S214" s="44"/>
      <c r="T214" s="44"/>
      <c r="U214" s="44"/>
      <c r="V214" s="44"/>
      <c r="W214" s="109" t="str">
        <f>IF(A214="","",IFERROR(VLOOKUP(T214,'Ayarlar ve Listeler'!$W$17:$X$21,2,FALSE),1))</f>
        <v/>
      </c>
      <c r="X214" s="84"/>
      <c r="Y214" s="84"/>
      <c r="Z214" s="85" t="str">
        <f>IF(A214="","",IF(X214="",'Ayarlar ve Listeler'!$E$10,X214))</f>
        <v/>
      </c>
      <c r="AA214" s="85" t="str">
        <f>IF(A214="","",IF(Y214="",'Ayarlar ve Listeler'!$E$11,Y214))</f>
        <v/>
      </c>
      <c r="AB214" s="86" t="str">
        <f t="shared" si="21"/>
        <v/>
      </c>
      <c r="AC214" s="86" t="str">
        <f>IF(AB214="","",IFERROR(AB214/'Ayarlar ve Listeler'!$B$5,0))</f>
        <v/>
      </c>
      <c r="AD214" s="109" t="str">
        <f t="shared" si="22"/>
        <v/>
      </c>
      <c r="AE214" s="108" t="str">
        <f>IF(A214="","",IFERROR(MATCH(A214,'Pozisyon Envanteri'!$A$6:$A$105,0),""))</f>
        <v/>
      </c>
      <c r="AF214" s="108" t="str">
        <f t="shared" si="23"/>
        <v/>
      </c>
    </row>
    <row r="215" spans="1:32" ht="48" customHeight="1" x14ac:dyDescent="0.25">
      <c r="A215" s="44"/>
      <c r="B215" s="44"/>
      <c r="C215" s="44"/>
      <c r="D215" s="44"/>
      <c r="E215" s="44"/>
      <c r="F215" s="44"/>
      <c r="G215" s="112"/>
      <c r="H215" s="112"/>
      <c r="I215" s="117" t="str">
        <f t="shared" si="18"/>
        <v/>
      </c>
      <c r="J215" s="87" t="str">
        <f t="shared" si="19"/>
        <v/>
      </c>
      <c r="K215" s="78"/>
      <c r="L215" s="78"/>
      <c r="M215" s="88" t="str">
        <f t="shared" si="20"/>
        <v/>
      </c>
      <c r="N215" s="47" t="str">
        <f>IF(M215="","",IF(M215&gt;='Ayarlar ve Listeler'!$B$8,"Kritik",IF(M215&gt;='Ayarlar ve Listeler'!$B$7,"Yüksek",IF(M215&gt;='Ayarlar ve Listeler'!$B$6,"Orta","Düşük"))))</f>
        <v/>
      </c>
      <c r="O215" s="44"/>
      <c r="P215" s="44"/>
      <c r="Q215" s="44"/>
      <c r="R215" s="44"/>
      <c r="S215" s="44"/>
      <c r="T215" s="44"/>
      <c r="U215" s="44"/>
      <c r="V215" s="44"/>
      <c r="W215" s="109" t="str">
        <f>IF(A215="","",IFERROR(VLOOKUP(T215,'Ayarlar ve Listeler'!$W$17:$X$21,2,FALSE),1))</f>
        <v/>
      </c>
      <c r="X215" s="84"/>
      <c r="Y215" s="84"/>
      <c r="Z215" s="85" t="str">
        <f>IF(A215="","",IF(X215="",'Ayarlar ve Listeler'!$E$10,X215))</f>
        <v/>
      </c>
      <c r="AA215" s="85" t="str">
        <f>IF(A215="","",IF(Y215="",'Ayarlar ve Listeler'!$E$11,Y215))</f>
        <v/>
      </c>
      <c r="AB215" s="86" t="str">
        <f t="shared" si="21"/>
        <v/>
      </c>
      <c r="AC215" s="86" t="str">
        <f>IF(AB215="","",IFERROR(AB215/'Ayarlar ve Listeler'!$B$5,0))</f>
        <v/>
      </c>
      <c r="AD215" s="109" t="str">
        <f t="shared" si="22"/>
        <v/>
      </c>
      <c r="AE215" s="108" t="str">
        <f>IF(A215="","",IFERROR(MATCH(A215,'Pozisyon Envanteri'!$A$6:$A$105,0),""))</f>
        <v/>
      </c>
      <c r="AF215" s="108" t="str">
        <f t="shared" si="23"/>
        <v/>
      </c>
    </row>
    <row r="216" spans="1:32" ht="48" customHeight="1" x14ac:dyDescent="0.25">
      <c r="A216" s="44"/>
      <c r="B216" s="44"/>
      <c r="C216" s="44"/>
      <c r="D216" s="44"/>
      <c r="E216" s="44"/>
      <c r="F216" s="44"/>
      <c r="G216" s="112"/>
      <c r="H216" s="112"/>
      <c r="I216" s="117" t="str">
        <f t="shared" si="18"/>
        <v/>
      </c>
      <c r="J216" s="87" t="str">
        <f t="shared" si="19"/>
        <v/>
      </c>
      <c r="K216" s="78"/>
      <c r="L216" s="78"/>
      <c r="M216" s="88" t="str">
        <f t="shared" si="20"/>
        <v/>
      </c>
      <c r="N216" s="47" t="str">
        <f>IF(M216="","",IF(M216&gt;='Ayarlar ve Listeler'!$B$8,"Kritik",IF(M216&gt;='Ayarlar ve Listeler'!$B$7,"Yüksek",IF(M216&gt;='Ayarlar ve Listeler'!$B$6,"Orta","Düşük"))))</f>
        <v/>
      </c>
      <c r="O216" s="44"/>
      <c r="P216" s="44"/>
      <c r="Q216" s="44"/>
      <c r="R216" s="44"/>
      <c r="S216" s="44"/>
      <c r="T216" s="44"/>
      <c r="U216" s="44"/>
      <c r="V216" s="44"/>
      <c r="W216" s="109" t="str">
        <f>IF(A216="","",IFERROR(VLOOKUP(T216,'Ayarlar ve Listeler'!$W$17:$X$21,2,FALSE),1))</f>
        <v/>
      </c>
      <c r="X216" s="84"/>
      <c r="Y216" s="84"/>
      <c r="Z216" s="85" t="str">
        <f>IF(A216="","",IF(X216="",'Ayarlar ve Listeler'!$E$10,X216))</f>
        <v/>
      </c>
      <c r="AA216" s="85" t="str">
        <f>IF(A216="","",IF(Y216="",'Ayarlar ve Listeler'!$E$11,Y216))</f>
        <v/>
      </c>
      <c r="AB216" s="86" t="str">
        <f t="shared" si="21"/>
        <v/>
      </c>
      <c r="AC216" s="86" t="str">
        <f>IF(AB216="","",IFERROR(AB216/'Ayarlar ve Listeler'!$B$5,0))</f>
        <v/>
      </c>
      <c r="AD216" s="109" t="str">
        <f t="shared" si="22"/>
        <v/>
      </c>
      <c r="AE216" s="108" t="str">
        <f>IF(A216="","",IFERROR(MATCH(A216,'Pozisyon Envanteri'!$A$6:$A$105,0),""))</f>
        <v/>
      </c>
      <c r="AF216" s="108" t="str">
        <f t="shared" si="23"/>
        <v/>
      </c>
    </row>
    <row r="217" spans="1:32" ht="48" customHeight="1" x14ac:dyDescent="0.25">
      <c r="A217" s="44"/>
      <c r="B217" s="44"/>
      <c r="C217" s="44"/>
      <c r="D217" s="44"/>
      <c r="E217" s="44"/>
      <c r="F217" s="44"/>
      <c r="G217" s="112"/>
      <c r="H217" s="112"/>
      <c r="I217" s="117" t="str">
        <f t="shared" si="18"/>
        <v/>
      </c>
      <c r="J217" s="87" t="str">
        <f t="shared" si="19"/>
        <v/>
      </c>
      <c r="K217" s="78"/>
      <c r="L217" s="78"/>
      <c r="M217" s="88" t="str">
        <f t="shared" si="20"/>
        <v/>
      </c>
      <c r="N217" s="47" t="str">
        <f>IF(M217="","",IF(M217&gt;='Ayarlar ve Listeler'!$B$8,"Kritik",IF(M217&gt;='Ayarlar ve Listeler'!$B$7,"Yüksek",IF(M217&gt;='Ayarlar ve Listeler'!$B$6,"Orta","Düşük"))))</f>
        <v/>
      </c>
      <c r="O217" s="44"/>
      <c r="P217" s="44"/>
      <c r="Q217" s="44"/>
      <c r="R217" s="44"/>
      <c r="S217" s="44"/>
      <c r="T217" s="44"/>
      <c r="U217" s="44"/>
      <c r="V217" s="44"/>
      <c r="W217" s="109" t="str">
        <f>IF(A217="","",IFERROR(VLOOKUP(T217,'Ayarlar ve Listeler'!$W$17:$X$21,2,FALSE),1))</f>
        <v/>
      </c>
      <c r="X217" s="84"/>
      <c r="Y217" s="84"/>
      <c r="Z217" s="85" t="str">
        <f>IF(A217="","",IF(X217="",'Ayarlar ve Listeler'!$E$10,X217))</f>
        <v/>
      </c>
      <c r="AA217" s="85" t="str">
        <f>IF(A217="","",IF(Y217="",'Ayarlar ve Listeler'!$E$11,Y217))</f>
        <v/>
      </c>
      <c r="AB217" s="86" t="str">
        <f t="shared" si="21"/>
        <v/>
      </c>
      <c r="AC217" s="86" t="str">
        <f>IF(AB217="","",IFERROR(AB217/'Ayarlar ve Listeler'!$B$5,0))</f>
        <v/>
      </c>
      <c r="AD217" s="109" t="str">
        <f t="shared" si="22"/>
        <v/>
      </c>
      <c r="AE217" s="108" t="str">
        <f>IF(A217="","",IFERROR(MATCH(A217,'Pozisyon Envanteri'!$A$6:$A$105,0),""))</f>
        <v/>
      </c>
      <c r="AF217" s="108" t="str">
        <f t="shared" si="23"/>
        <v/>
      </c>
    </row>
    <row r="218" spans="1:32" ht="48" customHeight="1" x14ac:dyDescent="0.25">
      <c r="A218" s="44"/>
      <c r="B218" s="44"/>
      <c r="C218" s="44"/>
      <c r="D218" s="44"/>
      <c r="E218" s="44"/>
      <c r="F218" s="44"/>
      <c r="G218" s="112"/>
      <c r="H218" s="112"/>
      <c r="I218" s="117" t="str">
        <f t="shared" si="18"/>
        <v/>
      </c>
      <c r="J218" s="87" t="str">
        <f t="shared" si="19"/>
        <v/>
      </c>
      <c r="K218" s="78"/>
      <c r="L218" s="78"/>
      <c r="M218" s="88" t="str">
        <f t="shared" si="20"/>
        <v/>
      </c>
      <c r="N218" s="47" t="str">
        <f>IF(M218="","",IF(M218&gt;='Ayarlar ve Listeler'!$B$8,"Kritik",IF(M218&gt;='Ayarlar ve Listeler'!$B$7,"Yüksek",IF(M218&gt;='Ayarlar ve Listeler'!$B$6,"Orta","Düşük"))))</f>
        <v/>
      </c>
      <c r="O218" s="44"/>
      <c r="P218" s="44"/>
      <c r="Q218" s="44"/>
      <c r="R218" s="44"/>
      <c r="S218" s="44"/>
      <c r="T218" s="44"/>
      <c r="U218" s="44"/>
      <c r="V218" s="44"/>
      <c r="W218" s="109" t="str">
        <f>IF(A218="","",IFERROR(VLOOKUP(T218,'Ayarlar ve Listeler'!$W$17:$X$21,2,FALSE),1))</f>
        <v/>
      </c>
      <c r="X218" s="84"/>
      <c r="Y218" s="84"/>
      <c r="Z218" s="85" t="str">
        <f>IF(A218="","",IF(X218="",'Ayarlar ve Listeler'!$E$10,X218))</f>
        <v/>
      </c>
      <c r="AA218" s="85" t="str">
        <f>IF(A218="","",IF(Y218="",'Ayarlar ve Listeler'!$E$11,Y218))</f>
        <v/>
      </c>
      <c r="AB218" s="86" t="str">
        <f t="shared" si="21"/>
        <v/>
      </c>
      <c r="AC218" s="86" t="str">
        <f>IF(AB218="","",IFERROR(AB218/'Ayarlar ve Listeler'!$B$5,0))</f>
        <v/>
      </c>
      <c r="AD218" s="109" t="str">
        <f t="shared" si="22"/>
        <v/>
      </c>
      <c r="AE218" s="108" t="str">
        <f>IF(A218="","",IFERROR(MATCH(A218,'Pozisyon Envanteri'!$A$6:$A$105,0),""))</f>
        <v/>
      </c>
      <c r="AF218" s="108" t="str">
        <f t="shared" si="23"/>
        <v/>
      </c>
    </row>
    <row r="219" spans="1:32" ht="48" customHeight="1" x14ac:dyDescent="0.25">
      <c r="A219" s="44"/>
      <c r="B219" s="44"/>
      <c r="C219" s="44"/>
      <c r="D219" s="44"/>
      <c r="E219" s="44"/>
      <c r="F219" s="44"/>
      <c r="G219" s="112"/>
      <c r="H219" s="112"/>
      <c r="I219" s="117" t="str">
        <f t="shared" si="18"/>
        <v/>
      </c>
      <c r="J219" s="87" t="str">
        <f t="shared" si="19"/>
        <v/>
      </c>
      <c r="K219" s="78"/>
      <c r="L219" s="78"/>
      <c r="M219" s="88" t="str">
        <f t="shared" si="20"/>
        <v/>
      </c>
      <c r="N219" s="47" t="str">
        <f>IF(M219="","",IF(M219&gt;='Ayarlar ve Listeler'!$B$8,"Kritik",IF(M219&gt;='Ayarlar ve Listeler'!$B$7,"Yüksek",IF(M219&gt;='Ayarlar ve Listeler'!$B$6,"Orta","Düşük"))))</f>
        <v/>
      </c>
      <c r="O219" s="44"/>
      <c r="P219" s="44"/>
      <c r="Q219" s="44"/>
      <c r="R219" s="44"/>
      <c r="S219" s="44"/>
      <c r="T219" s="44"/>
      <c r="U219" s="44"/>
      <c r="V219" s="44"/>
      <c r="W219" s="109" t="str">
        <f>IF(A219="","",IFERROR(VLOOKUP(T219,'Ayarlar ve Listeler'!$W$17:$X$21,2,FALSE),1))</f>
        <v/>
      </c>
      <c r="X219" s="84"/>
      <c r="Y219" s="84"/>
      <c r="Z219" s="85" t="str">
        <f>IF(A219="","",IF(X219="",'Ayarlar ve Listeler'!$E$10,X219))</f>
        <v/>
      </c>
      <c r="AA219" s="85" t="str">
        <f>IF(A219="","",IF(Y219="",'Ayarlar ve Listeler'!$E$11,Y219))</f>
        <v/>
      </c>
      <c r="AB219" s="86" t="str">
        <f t="shared" si="21"/>
        <v/>
      </c>
      <c r="AC219" s="86" t="str">
        <f>IF(AB219="","",IFERROR(AB219/'Ayarlar ve Listeler'!$B$5,0))</f>
        <v/>
      </c>
      <c r="AD219" s="109" t="str">
        <f t="shared" si="22"/>
        <v/>
      </c>
      <c r="AE219" s="108" t="str">
        <f>IF(A219="","",IFERROR(MATCH(A219,'Pozisyon Envanteri'!$A$6:$A$105,0),""))</f>
        <v/>
      </c>
      <c r="AF219" s="108" t="str">
        <f t="shared" si="23"/>
        <v/>
      </c>
    </row>
    <row r="220" spans="1:32" ht="48" customHeight="1" x14ac:dyDescent="0.25">
      <c r="A220" s="44"/>
      <c r="B220" s="44"/>
      <c r="C220" s="44"/>
      <c r="D220" s="44"/>
      <c r="E220" s="44"/>
      <c r="F220" s="44"/>
      <c r="G220" s="112"/>
      <c r="H220" s="112"/>
      <c r="I220" s="117" t="str">
        <f t="shared" si="18"/>
        <v/>
      </c>
      <c r="J220" s="87" t="str">
        <f t="shared" si="19"/>
        <v/>
      </c>
      <c r="K220" s="78"/>
      <c r="L220" s="78"/>
      <c r="M220" s="88" t="str">
        <f t="shared" si="20"/>
        <v/>
      </c>
      <c r="N220" s="47" t="str">
        <f>IF(M220="","",IF(M220&gt;='Ayarlar ve Listeler'!$B$8,"Kritik",IF(M220&gt;='Ayarlar ve Listeler'!$B$7,"Yüksek",IF(M220&gt;='Ayarlar ve Listeler'!$B$6,"Orta","Düşük"))))</f>
        <v/>
      </c>
      <c r="O220" s="44"/>
      <c r="P220" s="44"/>
      <c r="Q220" s="44"/>
      <c r="R220" s="44"/>
      <c r="S220" s="44"/>
      <c r="T220" s="44"/>
      <c r="U220" s="44"/>
      <c r="V220" s="44"/>
      <c r="W220" s="109" t="str">
        <f>IF(A220="","",IFERROR(VLOOKUP(T220,'Ayarlar ve Listeler'!$W$17:$X$21,2,FALSE),1))</f>
        <v/>
      </c>
      <c r="X220" s="84"/>
      <c r="Y220" s="84"/>
      <c r="Z220" s="85" t="str">
        <f>IF(A220="","",IF(X220="",'Ayarlar ve Listeler'!$E$10,X220))</f>
        <v/>
      </c>
      <c r="AA220" s="85" t="str">
        <f>IF(A220="","",IF(Y220="",'Ayarlar ve Listeler'!$E$11,Y220))</f>
        <v/>
      </c>
      <c r="AB220" s="86" t="str">
        <f t="shared" si="21"/>
        <v/>
      </c>
      <c r="AC220" s="86" t="str">
        <f>IF(AB220="","",IFERROR(AB220/'Ayarlar ve Listeler'!$B$5,0))</f>
        <v/>
      </c>
      <c r="AD220" s="109" t="str">
        <f t="shared" si="22"/>
        <v/>
      </c>
      <c r="AE220" s="108" t="str">
        <f>IF(A220="","",IFERROR(MATCH(A220,'Pozisyon Envanteri'!$A$6:$A$105,0),""))</f>
        <v/>
      </c>
      <c r="AF220" s="108" t="str">
        <f t="shared" si="23"/>
        <v/>
      </c>
    </row>
    <row r="221" spans="1:32" ht="48" customHeight="1" x14ac:dyDescent="0.25">
      <c r="A221" s="44"/>
      <c r="B221" s="44"/>
      <c r="C221" s="44"/>
      <c r="D221" s="44"/>
      <c r="E221" s="44"/>
      <c r="F221" s="44"/>
      <c r="G221" s="112"/>
      <c r="H221" s="112"/>
      <c r="I221" s="117" t="str">
        <f t="shared" si="18"/>
        <v/>
      </c>
      <c r="J221" s="87" t="str">
        <f t="shared" si="19"/>
        <v/>
      </c>
      <c r="K221" s="78"/>
      <c r="L221" s="78"/>
      <c r="M221" s="88" t="str">
        <f t="shared" si="20"/>
        <v/>
      </c>
      <c r="N221" s="47" t="str">
        <f>IF(M221="","",IF(M221&gt;='Ayarlar ve Listeler'!$B$8,"Kritik",IF(M221&gt;='Ayarlar ve Listeler'!$B$7,"Yüksek",IF(M221&gt;='Ayarlar ve Listeler'!$B$6,"Orta","Düşük"))))</f>
        <v/>
      </c>
      <c r="O221" s="44"/>
      <c r="P221" s="44"/>
      <c r="Q221" s="44"/>
      <c r="R221" s="44"/>
      <c r="S221" s="44"/>
      <c r="T221" s="44"/>
      <c r="U221" s="44"/>
      <c r="V221" s="44"/>
      <c r="W221" s="109" t="str">
        <f>IF(A221="","",IFERROR(VLOOKUP(T221,'Ayarlar ve Listeler'!$W$17:$X$21,2,FALSE),1))</f>
        <v/>
      </c>
      <c r="X221" s="84"/>
      <c r="Y221" s="84"/>
      <c r="Z221" s="85" t="str">
        <f>IF(A221="","",IF(X221="",'Ayarlar ve Listeler'!$E$10,X221))</f>
        <v/>
      </c>
      <c r="AA221" s="85" t="str">
        <f>IF(A221="","",IF(Y221="",'Ayarlar ve Listeler'!$E$11,Y221))</f>
        <v/>
      </c>
      <c r="AB221" s="86" t="str">
        <f t="shared" si="21"/>
        <v/>
      </c>
      <c r="AC221" s="86" t="str">
        <f>IF(AB221="","",IFERROR(AB221/'Ayarlar ve Listeler'!$B$5,0))</f>
        <v/>
      </c>
      <c r="AD221" s="109" t="str">
        <f t="shared" si="22"/>
        <v/>
      </c>
      <c r="AE221" s="108" t="str">
        <f>IF(A221="","",IFERROR(MATCH(A221,'Pozisyon Envanteri'!$A$6:$A$105,0),""))</f>
        <v/>
      </c>
      <c r="AF221" s="108" t="str">
        <f t="shared" si="23"/>
        <v/>
      </c>
    </row>
    <row r="222" spans="1:32" ht="48" customHeight="1" x14ac:dyDescent="0.25">
      <c r="A222" s="44"/>
      <c r="B222" s="44"/>
      <c r="C222" s="44"/>
      <c r="D222" s="44"/>
      <c r="E222" s="44"/>
      <c r="F222" s="44"/>
      <c r="G222" s="112"/>
      <c r="H222" s="112"/>
      <c r="I222" s="117" t="str">
        <f t="shared" si="18"/>
        <v/>
      </c>
      <c r="J222" s="87" t="str">
        <f t="shared" si="19"/>
        <v/>
      </c>
      <c r="K222" s="78"/>
      <c r="L222" s="78"/>
      <c r="M222" s="88" t="str">
        <f t="shared" si="20"/>
        <v/>
      </c>
      <c r="N222" s="47" t="str">
        <f>IF(M222="","",IF(M222&gt;='Ayarlar ve Listeler'!$B$8,"Kritik",IF(M222&gt;='Ayarlar ve Listeler'!$B$7,"Yüksek",IF(M222&gt;='Ayarlar ve Listeler'!$B$6,"Orta","Düşük"))))</f>
        <v/>
      </c>
      <c r="O222" s="44"/>
      <c r="P222" s="44"/>
      <c r="Q222" s="44"/>
      <c r="R222" s="44"/>
      <c r="S222" s="44"/>
      <c r="T222" s="44"/>
      <c r="U222" s="44"/>
      <c r="V222" s="44"/>
      <c r="W222" s="109" t="str">
        <f>IF(A222="","",IFERROR(VLOOKUP(T222,'Ayarlar ve Listeler'!$W$17:$X$21,2,FALSE),1))</f>
        <v/>
      </c>
      <c r="X222" s="84"/>
      <c r="Y222" s="84"/>
      <c r="Z222" s="85" t="str">
        <f>IF(A222="","",IF(X222="",'Ayarlar ve Listeler'!$E$10,X222))</f>
        <v/>
      </c>
      <c r="AA222" s="85" t="str">
        <f>IF(A222="","",IF(Y222="",'Ayarlar ve Listeler'!$E$11,Y222))</f>
        <v/>
      </c>
      <c r="AB222" s="86" t="str">
        <f t="shared" si="21"/>
        <v/>
      </c>
      <c r="AC222" s="86" t="str">
        <f>IF(AB222="","",IFERROR(AB222/'Ayarlar ve Listeler'!$B$5,0))</f>
        <v/>
      </c>
      <c r="AD222" s="109" t="str">
        <f t="shared" si="22"/>
        <v/>
      </c>
      <c r="AE222" s="108" t="str">
        <f>IF(A222="","",IFERROR(MATCH(A222,'Pozisyon Envanteri'!$A$6:$A$105,0),""))</f>
        <v/>
      </c>
      <c r="AF222" s="108" t="str">
        <f t="shared" si="23"/>
        <v/>
      </c>
    </row>
    <row r="223" spans="1:32" ht="48" customHeight="1" x14ac:dyDescent="0.25">
      <c r="A223" s="44"/>
      <c r="B223" s="44"/>
      <c r="C223" s="44"/>
      <c r="D223" s="44"/>
      <c r="E223" s="44"/>
      <c r="F223" s="44"/>
      <c r="G223" s="112"/>
      <c r="H223" s="112"/>
      <c r="I223" s="117" t="str">
        <f t="shared" si="18"/>
        <v/>
      </c>
      <c r="J223" s="87" t="str">
        <f t="shared" si="19"/>
        <v/>
      </c>
      <c r="K223" s="78"/>
      <c r="L223" s="78"/>
      <c r="M223" s="88" t="str">
        <f t="shared" si="20"/>
        <v/>
      </c>
      <c r="N223" s="47" t="str">
        <f>IF(M223="","",IF(M223&gt;='Ayarlar ve Listeler'!$B$8,"Kritik",IF(M223&gt;='Ayarlar ve Listeler'!$B$7,"Yüksek",IF(M223&gt;='Ayarlar ve Listeler'!$B$6,"Orta","Düşük"))))</f>
        <v/>
      </c>
      <c r="O223" s="44"/>
      <c r="P223" s="44"/>
      <c r="Q223" s="44"/>
      <c r="R223" s="44"/>
      <c r="S223" s="44"/>
      <c r="T223" s="44"/>
      <c r="U223" s="44"/>
      <c r="V223" s="44"/>
      <c r="W223" s="109" t="str">
        <f>IF(A223="","",IFERROR(VLOOKUP(T223,'Ayarlar ve Listeler'!$W$17:$X$21,2,FALSE),1))</f>
        <v/>
      </c>
      <c r="X223" s="84"/>
      <c r="Y223" s="84"/>
      <c r="Z223" s="85" t="str">
        <f>IF(A223="","",IF(X223="",'Ayarlar ve Listeler'!$E$10,X223))</f>
        <v/>
      </c>
      <c r="AA223" s="85" t="str">
        <f>IF(A223="","",IF(Y223="",'Ayarlar ve Listeler'!$E$11,Y223))</f>
        <v/>
      </c>
      <c r="AB223" s="86" t="str">
        <f t="shared" si="21"/>
        <v/>
      </c>
      <c r="AC223" s="86" t="str">
        <f>IF(AB223="","",IFERROR(AB223/'Ayarlar ve Listeler'!$B$5,0))</f>
        <v/>
      </c>
      <c r="AD223" s="109" t="str">
        <f t="shared" si="22"/>
        <v/>
      </c>
      <c r="AE223" s="108" t="str">
        <f>IF(A223="","",IFERROR(MATCH(A223,'Pozisyon Envanteri'!$A$6:$A$105,0),""))</f>
        <v/>
      </c>
      <c r="AF223" s="108" t="str">
        <f t="shared" si="23"/>
        <v/>
      </c>
    </row>
    <row r="224" spans="1:32" ht="48" customHeight="1" x14ac:dyDescent="0.25">
      <c r="A224" s="44"/>
      <c r="B224" s="44"/>
      <c r="C224" s="44"/>
      <c r="D224" s="44"/>
      <c r="E224" s="44"/>
      <c r="F224" s="44"/>
      <c r="G224" s="112"/>
      <c r="H224" s="112"/>
      <c r="I224" s="117" t="str">
        <f t="shared" si="18"/>
        <v/>
      </c>
      <c r="J224" s="87" t="str">
        <f t="shared" si="19"/>
        <v/>
      </c>
      <c r="K224" s="78"/>
      <c r="L224" s="78"/>
      <c r="M224" s="88" t="str">
        <f t="shared" si="20"/>
        <v/>
      </c>
      <c r="N224" s="47" t="str">
        <f>IF(M224="","",IF(M224&gt;='Ayarlar ve Listeler'!$B$8,"Kritik",IF(M224&gt;='Ayarlar ve Listeler'!$B$7,"Yüksek",IF(M224&gt;='Ayarlar ve Listeler'!$B$6,"Orta","Düşük"))))</f>
        <v/>
      </c>
      <c r="O224" s="44"/>
      <c r="P224" s="44"/>
      <c r="Q224" s="44"/>
      <c r="R224" s="44"/>
      <c r="S224" s="44"/>
      <c r="T224" s="44"/>
      <c r="U224" s="44"/>
      <c r="V224" s="44"/>
      <c r="W224" s="109" t="str">
        <f>IF(A224="","",IFERROR(VLOOKUP(T224,'Ayarlar ve Listeler'!$W$17:$X$21,2,FALSE),1))</f>
        <v/>
      </c>
      <c r="X224" s="84"/>
      <c r="Y224" s="84"/>
      <c r="Z224" s="85" t="str">
        <f>IF(A224="","",IF(X224="",'Ayarlar ve Listeler'!$E$10,X224))</f>
        <v/>
      </c>
      <c r="AA224" s="85" t="str">
        <f>IF(A224="","",IF(Y224="",'Ayarlar ve Listeler'!$E$11,Y224))</f>
        <v/>
      </c>
      <c r="AB224" s="86" t="str">
        <f t="shared" si="21"/>
        <v/>
      </c>
      <c r="AC224" s="86" t="str">
        <f>IF(AB224="","",IFERROR(AB224/'Ayarlar ve Listeler'!$B$5,0))</f>
        <v/>
      </c>
      <c r="AD224" s="109" t="str">
        <f t="shared" si="22"/>
        <v/>
      </c>
      <c r="AE224" s="108" t="str">
        <f>IF(A224="","",IFERROR(MATCH(A224,'Pozisyon Envanteri'!$A$6:$A$105,0),""))</f>
        <v/>
      </c>
      <c r="AF224" s="108" t="str">
        <f t="shared" si="23"/>
        <v/>
      </c>
    </row>
    <row r="225" spans="1:32" ht="48" customHeight="1" x14ac:dyDescent="0.25">
      <c r="A225" s="44"/>
      <c r="B225" s="44"/>
      <c r="C225" s="44"/>
      <c r="D225" s="44"/>
      <c r="E225" s="44"/>
      <c r="F225" s="44"/>
      <c r="G225" s="112"/>
      <c r="H225" s="112"/>
      <c r="I225" s="117" t="str">
        <f t="shared" si="18"/>
        <v/>
      </c>
      <c r="J225" s="87" t="str">
        <f t="shared" si="19"/>
        <v/>
      </c>
      <c r="K225" s="78"/>
      <c r="L225" s="78"/>
      <c r="M225" s="88" t="str">
        <f t="shared" si="20"/>
        <v/>
      </c>
      <c r="N225" s="47" t="str">
        <f>IF(M225="","",IF(M225&gt;='Ayarlar ve Listeler'!$B$8,"Kritik",IF(M225&gt;='Ayarlar ve Listeler'!$B$7,"Yüksek",IF(M225&gt;='Ayarlar ve Listeler'!$B$6,"Orta","Düşük"))))</f>
        <v/>
      </c>
      <c r="O225" s="44"/>
      <c r="P225" s="44"/>
      <c r="Q225" s="44"/>
      <c r="R225" s="44"/>
      <c r="S225" s="44"/>
      <c r="T225" s="44"/>
      <c r="U225" s="44"/>
      <c r="V225" s="44"/>
      <c r="W225" s="109" t="str">
        <f>IF(A225="","",IFERROR(VLOOKUP(T225,'Ayarlar ve Listeler'!$W$17:$X$21,2,FALSE),1))</f>
        <v/>
      </c>
      <c r="X225" s="84"/>
      <c r="Y225" s="84"/>
      <c r="Z225" s="85" t="str">
        <f>IF(A225="","",IF(X225="",'Ayarlar ve Listeler'!$E$10,X225))</f>
        <v/>
      </c>
      <c r="AA225" s="85" t="str">
        <f>IF(A225="","",IF(Y225="",'Ayarlar ve Listeler'!$E$11,Y225))</f>
        <v/>
      </c>
      <c r="AB225" s="86" t="str">
        <f t="shared" si="21"/>
        <v/>
      </c>
      <c r="AC225" s="86" t="str">
        <f>IF(AB225="","",IFERROR(AB225/'Ayarlar ve Listeler'!$B$5,0))</f>
        <v/>
      </c>
      <c r="AD225" s="109" t="str">
        <f t="shared" si="22"/>
        <v/>
      </c>
      <c r="AE225" s="108" t="str">
        <f>IF(A225="","",IFERROR(MATCH(A225,'Pozisyon Envanteri'!$A$6:$A$105,0),""))</f>
        <v/>
      </c>
      <c r="AF225" s="108" t="str">
        <f t="shared" si="23"/>
        <v/>
      </c>
    </row>
    <row r="226" spans="1:32" ht="48" customHeight="1" x14ac:dyDescent="0.25">
      <c r="A226" s="44"/>
      <c r="B226" s="44"/>
      <c r="C226" s="44"/>
      <c r="D226" s="44"/>
      <c r="E226" s="44"/>
      <c r="F226" s="44"/>
      <c r="G226" s="112"/>
      <c r="H226" s="112"/>
      <c r="I226" s="117" t="str">
        <f t="shared" si="18"/>
        <v/>
      </c>
      <c r="J226" s="87" t="str">
        <f t="shared" si="19"/>
        <v/>
      </c>
      <c r="K226" s="78"/>
      <c r="L226" s="78"/>
      <c r="M226" s="88" t="str">
        <f t="shared" si="20"/>
        <v/>
      </c>
      <c r="N226" s="47" t="str">
        <f>IF(M226="","",IF(M226&gt;='Ayarlar ve Listeler'!$B$8,"Kritik",IF(M226&gt;='Ayarlar ve Listeler'!$B$7,"Yüksek",IF(M226&gt;='Ayarlar ve Listeler'!$B$6,"Orta","Düşük"))))</f>
        <v/>
      </c>
      <c r="O226" s="44"/>
      <c r="P226" s="44"/>
      <c r="Q226" s="44"/>
      <c r="R226" s="44"/>
      <c r="S226" s="44"/>
      <c r="T226" s="44"/>
      <c r="U226" s="44"/>
      <c r="V226" s="44"/>
      <c r="W226" s="109" t="str">
        <f>IF(A226="","",IFERROR(VLOOKUP(T226,'Ayarlar ve Listeler'!$W$17:$X$21,2,FALSE),1))</f>
        <v/>
      </c>
      <c r="X226" s="84"/>
      <c r="Y226" s="84"/>
      <c r="Z226" s="85" t="str">
        <f>IF(A226="","",IF(X226="",'Ayarlar ve Listeler'!$E$10,X226))</f>
        <v/>
      </c>
      <c r="AA226" s="85" t="str">
        <f>IF(A226="","",IF(Y226="",'Ayarlar ve Listeler'!$E$11,Y226))</f>
        <v/>
      </c>
      <c r="AB226" s="86" t="str">
        <f t="shared" si="21"/>
        <v/>
      </c>
      <c r="AC226" s="86" t="str">
        <f>IF(AB226="","",IFERROR(AB226/'Ayarlar ve Listeler'!$B$5,0))</f>
        <v/>
      </c>
      <c r="AD226" s="109" t="str">
        <f t="shared" si="22"/>
        <v/>
      </c>
      <c r="AE226" s="108" t="str">
        <f>IF(A226="","",IFERROR(MATCH(A226,'Pozisyon Envanteri'!$A$6:$A$105,0),""))</f>
        <v/>
      </c>
      <c r="AF226" s="108" t="str">
        <f t="shared" si="23"/>
        <v/>
      </c>
    </row>
    <row r="227" spans="1:32" ht="48" customHeight="1" x14ac:dyDescent="0.25">
      <c r="A227" s="44"/>
      <c r="B227" s="44"/>
      <c r="C227" s="44"/>
      <c r="D227" s="44"/>
      <c r="E227" s="44"/>
      <c r="F227" s="44"/>
      <c r="G227" s="112"/>
      <c r="H227" s="112"/>
      <c r="I227" s="117" t="str">
        <f t="shared" si="18"/>
        <v/>
      </c>
      <c r="J227" s="87" t="str">
        <f t="shared" si="19"/>
        <v/>
      </c>
      <c r="K227" s="78"/>
      <c r="L227" s="78"/>
      <c r="M227" s="88" t="str">
        <f t="shared" si="20"/>
        <v/>
      </c>
      <c r="N227" s="47" t="str">
        <f>IF(M227="","",IF(M227&gt;='Ayarlar ve Listeler'!$B$8,"Kritik",IF(M227&gt;='Ayarlar ve Listeler'!$B$7,"Yüksek",IF(M227&gt;='Ayarlar ve Listeler'!$B$6,"Orta","Düşük"))))</f>
        <v/>
      </c>
      <c r="O227" s="44"/>
      <c r="P227" s="44"/>
      <c r="Q227" s="44"/>
      <c r="R227" s="44"/>
      <c r="S227" s="44"/>
      <c r="T227" s="44"/>
      <c r="U227" s="44"/>
      <c r="V227" s="44"/>
      <c r="W227" s="109" t="str">
        <f>IF(A227="","",IFERROR(VLOOKUP(T227,'Ayarlar ve Listeler'!$W$17:$X$21,2,FALSE),1))</f>
        <v/>
      </c>
      <c r="X227" s="84"/>
      <c r="Y227" s="84"/>
      <c r="Z227" s="85" t="str">
        <f>IF(A227="","",IF(X227="",'Ayarlar ve Listeler'!$E$10,X227))</f>
        <v/>
      </c>
      <c r="AA227" s="85" t="str">
        <f>IF(A227="","",IF(Y227="",'Ayarlar ve Listeler'!$E$11,Y227))</f>
        <v/>
      </c>
      <c r="AB227" s="86" t="str">
        <f t="shared" si="21"/>
        <v/>
      </c>
      <c r="AC227" s="86" t="str">
        <f>IF(AB227="","",IFERROR(AB227/'Ayarlar ve Listeler'!$B$5,0))</f>
        <v/>
      </c>
      <c r="AD227" s="109" t="str">
        <f t="shared" si="22"/>
        <v/>
      </c>
      <c r="AE227" s="108" t="str">
        <f>IF(A227="","",IFERROR(MATCH(A227,'Pozisyon Envanteri'!$A$6:$A$105,0),""))</f>
        <v/>
      </c>
      <c r="AF227" s="108" t="str">
        <f t="shared" si="23"/>
        <v/>
      </c>
    </row>
    <row r="228" spans="1:32" ht="48" customHeight="1" x14ac:dyDescent="0.25">
      <c r="A228" s="44"/>
      <c r="B228" s="44"/>
      <c r="C228" s="44"/>
      <c r="D228" s="44"/>
      <c r="E228" s="44"/>
      <c r="F228" s="44"/>
      <c r="G228" s="112"/>
      <c r="H228" s="112"/>
      <c r="I228" s="117" t="str">
        <f t="shared" si="18"/>
        <v/>
      </c>
      <c r="J228" s="87" t="str">
        <f t="shared" si="19"/>
        <v/>
      </c>
      <c r="K228" s="78"/>
      <c r="L228" s="78"/>
      <c r="M228" s="88" t="str">
        <f t="shared" si="20"/>
        <v/>
      </c>
      <c r="N228" s="47" t="str">
        <f>IF(M228="","",IF(M228&gt;='Ayarlar ve Listeler'!$B$8,"Kritik",IF(M228&gt;='Ayarlar ve Listeler'!$B$7,"Yüksek",IF(M228&gt;='Ayarlar ve Listeler'!$B$6,"Orta","Düşük"))))</f>
        <v/>
      </c>
      <c r="O228" s="44"/>
      <c r="P228" s="44"/>
      <c r="Q228" s="44"/>
      <c r="R228" s="44"/>
      <c r="S228" s="44"/>
      <c r="T228" s="44"/>
      <c r="U228" s="44"/>
      <c r="V228" s="44"/>
      <c r="W228" s="109" t="str">
        <f>IF(A228="","",IFERROR(VLOOKUP(T228,'Ayarlar ve Listeler'!$W$17:$X$21,2,FALSE),1))</f>
        <v/>
      </c>
      <c r="X228" s="84"/>
      <c r="Y228" s="84"/>
      <c r="Z228" s="85" t="str">
        <f>IF(A228="","",IF(X228="",'Ayarlar ve Listeler'!$E$10,X228))</f>
        <v/>
      </c>
      <c r="AA228" s="85" t="str">
        <f>IF(A228="","",IF(Y228="",'Ayarlar ve Listeler'!$E$11,Y228))</f>
        <v/>
      </c>
      <c r="AB228" s="86" t="str">
        <f t="shared" si="21"/>
        <v/>
      </c>
      <c r="AC228" s="86" t="str">
        <f>IF(AB228="","",IFERROR(AB228/'Ayarlar ve Listeler'!$B$5,0))</f>
        <v/>
      </c>
      <c r="AD228" s="109" t="str">
        <f t="shared" si="22"/>
        <v/>
      </c>
      <c r="AE228" s="108" t="str">
        <f>IF(A228="","",IFERROR(MATCH(A228,'Pozisyon Envanteri'!$A$6:$A$105,0),""))</f>
        <v/>
      </c>
      <c r="AF228" s="108" t="str">
        <f t="shared" si="23"/>
        <v/>
      </c>
    </row>
    <row r="229" spans="1:32" ht="48" customHeight="1" x14ac:dyDescent="0.25">
      <c r="A229" s="44"/>
      <c r="B229" s="44"/>
      <c r="C229" s="44"/>
      <c r="D229" s="44"/>
      <c r="E229" s="44"/>
      <c r="F229" s="44"/>
      <c r="G229" s="112"/>
      <c r="H229" s="112"/>
      <c r="I229" s="117" t="str">
        <f t="shared" si="18"/>
        <v/>
      </c>
      <c r="J229" s="87" t="str">
        <f t="shared" si="19"/>
        <v/>
      </c>
      <c r="K229" s="78"/>
      <c r="L229" s="78"/>
      <c r="M229" s="88" t="str">
        <f t="shared" si="20"/>
        <v/>
      </c>
      <c r="N229" s="47" t="str">
        <f>IF(M229="","",IF(M229&gt;='Ayarlar ve Listeler'!$B$8,"Kritik",IF(M229&gt;='Ayarlar ve Listeler'!$B$7,"Yüksek",IF(M229&gt;='Ayarlar ve Listeler'!$B$6,"Orta","Düşük"))))</f>
        <v/>
      </c>
      <c r="O229" s="44"/>
      <c r="P229" s="44"/>
      <c r="Q229" s="44"/>
      <c r="R229" s="44"/>
      <c r="S229" s="44"/>
      <c r="T229" s="44"/>
      <c r="U229" s="44"/>
      <c r="V229" s="44"/>
      <c r="W229" s="109" t="str">
        <f>IF(A229="","",IFERROR(VLOOKUP(T229,'Ayarlar ve Listeler'!$W$17:$X$21,2,FALSE),1))</f>
        <v/>
      </c>
      <c r="X229" s="84"/>
      <c r="Y229" s="84"/>
      <c r="Z229" s="85" t="str">
        <f>IF(A229="","",IF(X229="",'Ayarlar ve Listeler'!$E$10,X229))</f>
        <v/>
      </c>
      <c r="AA229" s="85" t="str">
        <f>IF(A229="","",IF(Y229="",'Ayarlar ve Listeler'!$E$11,Y229))</f>
        <v/>
      </c>
      <c r="AB229" s="86" t="str">
        <f t="shared" si="21"/>
        <v/>
      </c>
      <c r="AC229" s="86" t="str">
        <f>IF(AB229="","",IFERROR(AB229/'Ayarlar ve Listeler'!$B$5,0))</f>
        <v/>
      </c>
      <c r="AD229" s="109" t="str">
        <f t="shared" si="22"/>
        <v/>
      </c>
      <c r="AE229" s="108" t="str">
        <f>IF(A229="","",IFERROR(MATCH(A229,'Pozisyon Envanteri'!$A$6:$A$105,0),""))</f>
        <v/>
      </c>
      <c r="AF229" s="108" t="str">
        <f t="shared" si="23"/>
        <v/>
      </c>
    </row>
    <row r="230" spans="1:32" ht="48" customHeight="1" x14ac:dyDescent="0.25">
      <c r="A230" s="44"/>
      <c r="B230" s="44"/>
      <c r="C230" s="44"/>
      <c r="D230" s="44"/>
      <c r="E230" s="44"/>
      <c r="F230" s="44"/>
      <c r="G230" s="112"/>
      <c r="H230" s="112"/>
      <c r="I230" s="117" t="str">
        <f t="shared" si="18"/>
        <v/>
      </c>
      <c r="J230" s="87" t="str">
        <f t="shared" si="19"/>
        <v/>
      </c>
      <c r="K230" s="78"/>
      <c r="L230" s="78"/>
      <c r="M230" s="88" t="str">
        <f t="shared" si="20"/>
        <v/>
      </c>
      <c r="N230" s="47" t="str">
        <f>IF(M230="","",IF(M230&gt;='Ayarlar ve Listeler'!$B$8,"Kritik",IF(M230&gt;='Ayarlar ve Listeler'!$B$7,"Yüksek",IF(M230&gt;='Ayarlar ve Listeler'!$B$6,"Orta","Düşük"))))</f>
        <v/>
      </c>
      <c r="O230" s="44"/>
      <c r="P230" s="44"/>
      <c r="Q230" s="44"/>
      <c r="R230" s="44"/>
      <c r="S230" s="44"/>
      <c r="T230" s="44"/>
      <c r="U230" s="44"/>
      <c r="V230" s="44"/>
      <c r="W230" s="109" t="str">
        <f>IF(A230="","",IFERROR(VLOOKUP(T230,'Ayarlar ve Listeler'!$W$17:$X$21,2,FALSE),1))</f>
        <v/>
      </c>
      <c r="X230" s="84"/>
      <c r="Y230" s="84"/>
      <c r="Z230" s="85" t="str">
        <f>IF(A230="","",IF(X230="",'Ayarlar ve Listeler'!$E$10,X230))</f>
        <v/>
      </c>
      <c r="AA230" s="85" t="str">
        <f>IF(A230="","",IF(Y230="",'Ayarlar ve Listeler'!$E$11,Y230))</f>
        <v/>
      </c>
      <c r="AB230" s="86" t="str">
        <f t="shared" si="21"/>
        <v/>
      </c>
      <c r="AC230" s="86" t="str">
        <f>IF(AB230="","",IFERROR(AB230/'Ayarlar ve Listeler'!$B$5,0))</f>
        <v/>
      </c>
      <c r="AD230" s="109" t="str">
        <f t="shared" si="22"/>
        <v/>
      </c>
      <c r="AE230" s="108" t="str">
        <f>IF(A230="","",IFERROR(MATCH(A230,'Pozisyon Envanteri'!$A$6:$A$105,0),""))</f>
        <v/>
      </c>
      <c r="AF230" s="108" t="str">
        <f t="shared" si="23"/>
        <v/>
      </c>
    </row>
    <row r="231" spans="1:32" ht="48" customHeight="1" x14ac:dyDescent="0.25">
      <c r="A231" s="44"/>
      <c r="B231" s="44"/>
      <c r="C231" s="44"/>
      <c r="D231" s="44"/>
      <c r="E231" s="44"/>
      <c r="F231" s="44"/>
      <c r="G231" s="112"/>
      <c r="H231" s="112"/>
      <c r="I231" s="117" t="str">
        <f t="shared" si="18"/>
        <v/>
      </c>
      <c r="J231" s="87" t="str">
        <f t="shared" si="19"/>
        <v/>
      </c>
      <c r="K231" s="78"/>
      <c r="L231" s="78"/>
      <c r="M231" s="88" t="str">
        <f t="shared" si="20"/>
        <v/>
      </c>
      <c r="N231" s="47" t="str">
        <f>IF(M231="","",IF(M231&gt;='Ayarlar ve Listeler'!$B$8,"Kritik",IF(M231&gt;='Ayarlar ve Listeler'!$B$7,"Yüksek",IF(M231&gt;='Ayarlar ve Listeler'!$B$6,"Orta","Düşük"))))</f>
        <v/>
      </c>
      <c r="O231" s="44"/>
      <c r="P231" s="44"/>
      <c r="Q231" s="44"/>
      <c r="R231" s="44"/>
      <c r="S231" s="44"/>
      <c r="T231" s="44"/>
      <c r="U231" s="44"/>
      <c r="V231" s="44"/>
      <c r="W231" s="109" t="str">
        <f>IF(A231="","",IFERROR(VLOOKUP(T231,'Ayarlar ve Listeler'!$W$17:$X$21,2,FALSE),1))</f>
        <v/>
      </c>
      <c r="X231" s="84"/>
      <c r="Y231" s="84"/>
      <c r="Z231" s="85" t="str">
        <f>IF(A231="","",IF(X231="",'Ayarlar ve Listeler'!$E$10,X231))</f>
        <v/>
      </c>
      <c r="AA231" s="85" t="str">
        <f>IF(A231="","",IF(Y231="",'Ayarlar ve Listeler'!$E$11,Y231))</f>
        <v/>
      </c>
      <c r="AB231" s="86" t="str">
        <f t="shared" si="21"/>
        <v/>
      </c>
      <c r="AC231" s="86" t="str">
        <f>IF(AB231="","",IFERROR(AB231/'Ayarlar ve Listeler'!$B$5,0))</f>
        <v/>
      </c>
      <c r="AD231" s="109" t="str">
        <f t="shared" si="22"/>
        <v/>
      </c>
      <c r="AE231" s="108" t="str">
        <f>IF(A231="","",IFERROR(MATCH(A231,'Pozisyon Envanteri'!$A$6:$A$105,0),""))</f>
        <v/>
      </c>
      <c r="AF231" s="108" t="str">
        <f t="shared" si="23"/>
        <v/>
      </c>
    </row>
    <row r="232" spans="1:32" ht="48" customHeight="1" x14ac:dyDescent="0.25">
      <c r="A232" s="44"/>
      <c r="B232" s="44"/>
      <c r="C232" s="44"/>
      <c r="D232" s="44"/>
      <c r="E232" s="44"/>
      <c r="F232" s="44"/>
      <c r="G232" s="112"/>
      <c r="H232" s="112"/>
      <c r="I232" s="117" t="str">
        <f t="shared" si="18"/>
        <v/>
      </c>
      <c r="J232" s="87" t="str">
        <f t="shared" si="19"/>
        <v/>
      </c>
      <c r="K232" s="78"/>
      <c r="L232" s="78"/>
      <c r="M232" s="88" t="str">
        <f t="shared" si="20"/>
        <v/>
      </c>
      <c r="N232" s="47" t="str">
        <f>IF(M232="","",IF(M232&gt;='Ayarlar ve Listeler'!$B$8,"Kritik",IF(M232&gt;='Ayarlar ve Listeler'!$B$7,"Yüksek",IF(M232&gt;='Ayarlar ve Listeler'!$B$6,"Orta","Düşük"))))</f>
        <v/>
      </c>
      <c r="O232" s="44"/>
      <c r="P232" s="44"/>
      <c r="Q232" s="44"/>
      <c r="R232" s="44"/>
      <c r="S232" s="44"/>
      <c r="T232" s="44"/>
      <c r="U232" s="44"/>
      <c r="V232" s="44"/>
      <c r="W232" s="109" t="str">
        <f>IF(A232="","",IFERROR(VLOOKUP(T232,'Ayarlar ve Listeler'!$W$17:$X$21,2,FALSE),1))</f>
        <v/>
      </c>
      <c r="X232" s="84"/>
      <c r="Y232" s="84"/>
      <c r="Z232" s="85" t="str">
        <f>IF(A232="","",IF(X232="",'Ayarlar ve Listeler'!$E$10,X232))</f>
        <v/>
      </c>
      <c r="AA232" s="85" t="str">
        <f>IF(A232="","",IF(Y232="",'Ayarlar ve Listeler'!$E$11,Y232))</f>
        <v/>
      </c>
      <c r="AB232" s="86" t="str">
        <f t="shared" si="21"/>
        <v/>
      </c>
      <c r="AC232" s="86" t="str">
        <f>IF(AB232="","",IFERROR(AB232/'Ayarlar ve Listeler'!$B$5,0))</f>
        <v/>
      </c>
      <c r="AD232" s="109" t="str">
        <f t="shared" si="22"/>
        <v/>
      </c>
      <c r="AE232" s="108" t="str">
        <f>IF(A232="","",IFERROR(MATCH(A232,'Pozisyon Envanteri'!$A$6:$A$105,0),""))</f>
        <v/>
      </c>
      <c r="AF232" s="108" t="str">
        <f t="shared" si="23"/>
        <v/>
      </c>
    </row>
    <row r="233" spans="1:32" ht="48" customHeight="1" x14ac:dyDescent="0.25">
      <c r="A233" s="44"/>
      <c r="B233" s="44"/>
      <c r="C233" s="44"/>
      <c r="D233" s="44"/>
      <c r="E233" s="44"/>
      <c r="F233" s="44"/>
      <c r="G233" s="112"/>
      <c r="H233" s="112"/>
      <c r="I233" s="117" t="str">
        <f t="shared" si="18"/>
        <v/>
      </c>
      <c r="J233" s="87" t="str">
        <f t="shared" si="19"/>
        <v/>
      </c>
      <c r="K233" s="78"/>
      <c r="L233" s="78"/>
      <c r="M233" s="88" t="str">
        <f t="shared" si="20"/>
        <v/>
      </c>
      <c r="N233" s="47" t="str">
        <f>IF(M233="","",IF(M233&gt;='Ayarlar ve Listeler'!$B$8,"Kritik",IF(M233&gt;='Ayarlar ve Listeler'!$B$7,"Yüksek",IF(M233&gt;='Ayarlar ve Listeler'!$B$6,"Orta","Düşük"))))</f>
        <v/>
      </c>
      <c r="O233" s="44"/>
      <c r="P233" s="44"/>
      <c r="Q233" s="44"/>
      <c r="R233" s="44"/>
      <c r="S233" s="44"/>
      <c r="T233" s="44"/>
      <c r="U233" s="44"/>
      <c r="V233" s="44"/>
      <c r="W233" s="109" t="str">
        <f>IF(A233="","",IFERROR(VLOOKUP(T233,'Ayarlar ve Listeler'!$W$17:$X$21,2,FALSE),1))</f>
        <v/>
      </c>
      <c r="X233" s="84"/>
      <c r="Y233" s="84"/>
      <c r="Z233" s="85" t="str">
        <f>IF(A233="","",IF(X233="",'Ayarlar ve Listeler'!$E$10,X233))</f>
        <v/>
      </c>
      <c r="AA233" s="85" t="str">
        <f>IF(A233="","",IF(Y233="",'Ayarlar ve Listeler'!$E$11,Y233))</f>
        <v/>
      </c>
      <c r="AB233" s="86" t="str">
        <f t="shared" si="21"/>
        <v/>
      </c>
      <c r="AC233" s="86" t="str">
        <f>IF(AB233="","",IFERROR(AB233/'Ayarlar ve Listeler'!$B$5,0))</f>
        <v/>
      </c>
      <c r="AD233" s="109" t="str">
        <f t="shared" si="22"/>
        <v/>
      </c>
      <c r="AE233" s="108" t="str">
        <f>IF(A233="","",IFERROR(MATCH(A233,'Pozisyon Envanteri'!$A$6:$A$105,0),""))</f>
        <v/>
      </c>
      <c r="AF233" s="108" t="str">
        <f t="shared" si="23"/>
        <v/>
      </c>
    </row>
    <row r="234" spans="1:32" ht="48" customHeight="1" x14ac:dyDescent="0.25">
      <c r="A234" s="44"/>
      <c r="B234" s="44"/>
      <c r="C234" s="44"/>
      <c r="D234" s="44"/>
      <c r="E234" s="44"/>
      <c r="F234" s="44"/>
      <c r="G234" s="112"/>
      <c r="H234" s="112"/>
      <c r="I234" s="117" t="str">
        <f t="shared" si="18"/>
        <v/>
      </c>
      <c r="J234" s="87" t="str">
        <f t="shared" si="19"/>
        <v/>
      </c>
      <c r="K234" s="78"/>
      <c r="L234" s="78"/>
      <c r="M234" s="88" t="str">
        <f t="shared" si="20"/>
        <v/>
      </c>
      <c r="N234" s="47" t="str">
        <f>IF(M234="","",IF(M234&gt;='Ayarlar ve Listeler'!$B$8,"Kritik",IF(M234&gt;='Ayarlar ve Listeler'!$B$7,"Yüksek",IF(M234&gt;='Ayarlar ve Listeler'!$B$6,"Orta","Düşük"))))</f>
        <v/>
      </c>
      <c r="O234" s="44"/>
      <c r="P234" s="44"/>
      <c r="Q234" s="44"/>
      <c r="R234" s="44"/>
      <c r="S234" s="44"/>
      <c r="T234" s="44"/>
      <c r="U234" s="44"/>
      <c r="V234" s="44"/>
      <c r="W234" s="109" t="str">
        <f>IF(A234="","",IFERROR(VLOOKUP(T234,'Ayarlar ve Listeler'!$W$17:$X$21,2,FALSE),1))</f>
        <v/>
      </c>
      <c r="X234" s="84"/>
      <c r="Y234" s="84"/>
      <c r="Z234" s="85" t="str">
        <f>IF(A234="","",IF(X234="",'Ayarlar ve Listeler'!$E$10,X234))</f>
        <v/>
      </c>
      <c r="AA234" s="85" t="str">
        <f>IF(A234="","",IF(Y234="",'Ayarlar ve Listeler'!$E$11,Y234))</f>
        <v/>
      </c>
      <c r="AB234" s="86" t="str">
        <f t="shared" si="21"/>
        <v/>
      </c>
      <c r="AC234" s="86" t="str">
        <f>IF(AB234="","",IFERROR(AB234/'Ayarlar ve Listeler'!$B$5,0))</f>
        <v/>
      </c>
      <c r="AD234" s="109" t="str">
        <f t="shared" si="22"/>
        <v/>
      </c>
      <c r="AE234" s="108" t="str">
        <f>IF(A234="","",IFERROR(MATCH(A234,'Pozisyon Envanteri'!$A$6:$A$105,0),""))</f>
        <v/>
      </c>
      <c r="AF234" s="108" t="str">
        <f t="shared" si="23"/>
        <v/>
      </c>
    </row>
    <row r="235" spans="1:32" ht="48" customHeight="1" x14ac:dyDescent="0.25">
      <c r="A235" s="44"/>
      <c r="B235" s="44"/>
      <c r="C235" s="44"/>
      <c r="D235" s="44"/>
      <c r="E235" s="44"/>
      <c r="F235" s="44"/>
      <c r="G235" s="112"/>
      <c r="H235" s="112"/>
      <c r="I235" s="117" t="str">
        <f t="shared" si="18"/>
        <v/>
      </c>
      <c r="J235" s="87" t="str">
        <f t="shared" si="19"/>
        <v/>
      </c>
      <c r="K235" s="78"/>
      <c r="L235" s="78"/>
      <c r="M235" s="88" t="str">
        <f t="shared" si="20"/>
        <v/>
      </c>
      <c r="N235" s="47" t="str">
        <f>IF(M235="","",IF(M235&gt;='Ayarlar ve Listeler'!$B$8,"Kritik",IF(M235&gt;='Ayarlar ve Listeler'!$B$7,"Yüksek",IF(M235&gt;='Ayarlar ve Listeler'!$B$6,"Orta","Düşük"))))</f>
        <v/>
      </c>
      <c r="O235" s="44"/>
      <c r="P235" s="44"/>
      <c r="Q235" s="44"/>
      <c r="R235" s="44"/>
      <c r="S235" s="44"/>
      <c r="T235" s="44"/>
      <c r="U235" s="44"/>
      <c r="V235" s="44"/>
      <c r="W235" s="109" t="str">
        <f>IF(A235="","",IFERROR(VLOOKUP(T235,'Ayarlar ve Listeler'!$W$17:$X$21,2,FALSE),1))</f>
        <v/>
      </c>
      <c r="X235" s="84"/>
      <c r="Y235" s="84"/>
      <c r="Z235" s="85" t="str">
        <f>IF(A235="","",IF(X235="",'Ayarlar ve Listeler'!$E$10,X235))</f>
        <v/>
      </c>
      <c r="AA235" s="85" t="str">
        <f>IF(A235="","",IF(Y235="",'Ayarlar ve Listeler'!$E$11,Y235))</f>
        <v/>
      </c>
      <c r="AB235" s="86" t="str">
        <f t="shared" si="21"/>
        <v/>
      </c>
      <c r="AC235" s="86" t="str">
        <f>IF(AB235="","",IFERROR(AB235/'Ayarlar ve Listeler'!$B$5,0))</f>
        <v/>
      </c>
      <c r="AD235" s="109" t="str">
        <f t="shared" si="22"/>
        <v/>
      </c>
      <c r="AE235" s="108" t="str">
        <f>IF(A235="","",IFERROR(MATCH(A235,'Pozisyon Envanteri'!$A$6:$A$105,0),""))</f>
        <v/>
      </c>
      <c r="AF235" s="108" t="str">
        <f t="shared" si="23"/>
        <v/>
      </c>
    </row>
    <row r="236" spans="1:32" ht="48" customHeight="1" x14ac:dyDescent="0.25">
      <c r="A236" s="44"/>
      <c r="B236" s="44"/>
      <c r="C236" s="44"/>
      <c r="D236" s="44"/>
      <c r="E236" s="44"/>
      <c r="F236" s="44"/>
      <c r="G236" s="112"/>
      <c r="H236" s="112"/>
      <c r="I236" s="117" t="str">
        <f t="shared" si="18"/>
        <v/>
      </c>
      <c r="J236" s="87" t="str">
        <f t="shared" si="19"/>
        <v/>
      </c>
      <c r="K236" s="78"/>
      <c r="L236" s="78"/>
      <c r="M236" s="88" t="str">
        <f t="shared" si="20"/>
        <v/>
      </c>
      <c r="N236" s="47" t="str">
        <f>IF(M236="","",IF(M236&gt;='Ayarlar ve Listeler'!$B$8,"Kritik",IF(M236&gt;='Ayarlar ve Listeler'!$B$7,"Yüksek",IF(M236&gt;='Ayarlar ve Listeler'!$B$6,"Orta","Düşük"))))</f>
        <v/>
      </c>
      <c r="O236" s="44"/>
      <c r="P236" s="44"/>
      <c r="Q236" s="44"/>
      <c r="R236" s="44"/>
      <c r="S236" s="44"/>
      <c r="T236" s="44"/>
      <c r="U236" s="44"/>
      <c r="V236" s="44"/>
      <c r="W236" s="109" t="str">
        <f>IF(A236="","",IFERROR(VLOOKUP(T236,'Ayarlar ve Listeler'!$W$17:$X$21,2,FALSE),1))</f>
        <v/>
      </c>
      <c r="X236" s="84"/>
      <c r="Y236" s="84"/>
      <c r="Z236" s="85" t="str">
        <f>IF(A236="","",IF(X236="",'Ayarlar ve Listeler'!$E$10,X236))</f>
        <v/>
      </c>
      <c r="AA236" s="85" t="str">
        <f>IF(A236="","",IF(Y236="",'Ayarlar ve Listeler'!$E$11,Y236))</f>
        <v/>
      </c>
      <c r="AB236" s="86" t="str">
        <f t="shared" si="21"/>
        <v/>
      </c>
      <c r="AC236" s="86" t="str">
        <f>IF(AB236="","",IFERROR(AB236/'Ayarlar ve Listeler'!$B$5,0))</f>
        <v/>
      </c>
      <c r="AD236" s="109" t="str">
        <f t="shared" si="22"/>
        <v/>
      </c>
      <c r="AE236" s="108" t="str">
        <f>IF(A236="","",IFERROR(MATCH(A236,'Pozisyon Envanteri'!$A$6:$A$105,0),""))</f>
        <v/>
      </c>
      <c r="AF236" s="108" t="str">
        <f t="shared" si="23"/>
        <v/>
      </c>
    </row>
    <row r="237" spans="1:32" ht="48" customHeight="1" x14ac:dyDescent="0.25">
      <c r="A237" s="44"/>
      <c r="B237" s="44"/>
      <c r="C237" s="44"/>
      <c r="D237" s="44"/>
      <c r="E237" s="44"/>
      <c r="F237" s="44"/>
      <c r="G237" s="112"/>
      <c r="H237" s="112"/>
      <c r="I237" s="117" t="str">
        <f t="shared" si="18"/>
        <v/>
      </c>
      <c r="J237" s="87" t="str">
        <f t="shared" si="19"/>
        <v/>
      </c>
      <c r="K237" s="78"/>
      <c r="L237" s="78"/>
      <c r="M237" s="88" t="str">
        <f t="shared" si="20"/>
        <v/>
      </c>
      <c r="N237" s="47" t="str">
        <f>IF(M237="","",IF(M237&gt;='Ayarlar ve Listeler'!$B$8,"Kritik",IF(M237&gt;='Ayarlar ve Listeler'!$B$7,"Yüksek",IF(M237&gt;='Ayarlar ve Listeler'!$B$6,"Orta","Düşük"))))</f>
        <v/>
      </c>
      <c r="O237" s="44"/>
      <c r="P237" s="44"/>
      <c r="Q237" s="44"/>
      <c r="R237" s="44"/>
      <c r="S237" s="44"/>
      <c r="T237" s="44"/>
      <c r="U237" s="44"/>
      <c r="V237" s="44"/>
      <c r="W237" s="109" t="str">
        <f>IF(A237="","",IFERROR(VLOOKUP(T237,'Ayarlar ve Listeler'!$W$17:$X$21,2,FALSE),1))</f>
        <v/>
      </c>
      <c r="X237" s="84"/>
      <c r="Y237" s="84"/>
      <c r="Z237" s="85" t="str">
        <f>IF(A237="","",IF(X237="",'Ayarlar ve Listeler'!$E$10,X237))</f>
        <v/>
      </c>
      <c r="AA237" s="85" t="str">
        <f>IF(A237="","",IF(Y237="",'Ayarlar ve Listeler'!$E$11,Y237))</f>
        <v/>
      </c>
      <c r="AB237" s="86" t="str">
        <f t="shared" si="21"/>
        <v/>
      </c>
      <c r="AC237" s="86" t="str">
        <f>IF(AB237="","",IFERROR(AB237/'Ayarlar ve Listeler'!$B$5,0))</f>
        <v/>
      </c>
      <c r="AD237" s="109" t="str">
        <f t="shared" si="22"/>
        <v/>
      </c>
      <c r="AE237" s="108" t="str">
        <f>IF(A237="","",IFERROR(MATCH(A237,'Pozisyon Envanteri'!$A$6:$A$105,0),""))</f>
        <v/>
      </c>
      <c r="AF237" s="108" t="str">
        <f t="shared" si="23"/>
        <v/>
      </c>
    </row>
    <row r="238" spans="1:32" ht="48" customHeight="1" x14ac:dyDescent="0.25">
      <c r="A238" s="44"/>
      <c r="B238" s="44"/>
      <c r="C238" s="44"/>
      <c r="D238" s="44"/>
      <c r="E238" s="44"/>
      <c r="F238" s="44"/>
      <c r="G238" s="112"/>
      <c r="H238" s="112"/>
      <c r="I238" s="117" t="str">
        <f t="shared" si="18"/>
        <v/>
      </c>
      <c r="J238" s="87" t="str">
        <f t="shared" si="19"/>
        <v/>
      </c>
      <c r="K238" s="78"/>
      <c r="L238" s="78"/>
      <c r="M238" s="88" t="str">
        <f t="shared" si="20"/>
        <v/>
      </c>
      <c r="N238" s="47" t="str">
        <f>IF(M238="","",IF(M238&gt;='Ayarlar ve Listeler'!$B$8,"Kritik",IF(M238&gt;='Ayarlar ve Listeler'!$B$7,"Yüksek",IF(M238&gt;='Ayarlar ve Listeler'!$B$6,"Orta","Düşük"))))</f>
        <v/>
      </c>
      <c r="O238" s="44"/>
      <c r="P238" s="44"/>
      <c r="Q238" s="44"/>
      <c r="R238" s="44"/>
      <c r="S238" s="44"/>
      <c r="T238" s="44"/>
      <c r="U238" s="44"/>
      <c r="V238" s="44"/>
      <c r="W238" s="109" t="str">
        <f>IF(A238="","",IFERROR(VLOOKUP(T238,'Ayarlar ve Listeler'!$W$17:$X$21,2,FALSE),1))</f>
        <v/>
      </c>
      <c r="X238" s="84"/>
      <c r="Y238" s="84"/>
      <c r="Z238" s="85" t="str">
        <f>IF(A238="","",IF(X238="",'Ayarlar ve Listeler'!$E$10,X238))</f>
        <v/>
      </c>
      <c r="AA238" s="85" t="str">
        <f>IF(A238="","",IF(Y238="",'Ayarlar ve Listeler'!$E$11,Y238))</f>
        <v/>
      </c>
      <c r="AB238" s="86" t="str">
        <f t="shared" si="21"/>
        <v/>
      </c>
      <c r="AC238" s="86" t="str">
        <f>IF(AB238="","",IFERROR(AB238/'Ayarlar ve Listeler'!$B$5,0))</f>
        <v/>
      </c>
      <c r="AD238" s="109" t="str">
        <f t="shared" si="22"/>
        <v/>
      </c>
      <c r="AE238" s="108" t="str">
        <f>IF(A238="","",IFERROR(MATCH(A238,'Pozisyon Envanteri'!$A$6:$A$105,0),""))</f>
        <v/>
      </c>
      <c r="AF238" s="108" t="str">
        <f t="shared" si="23"/>
        <v/>
      </c>
    </row>
    <row r="239" spans="1:32" ht="48" customHeight="1" x14ac:dyDescent="0.25">
      <c r="A239" s="44"/>
      <c r="B239" s="44"/>
      <c r="C239" s="44"/>
      <c r="D239" s="44"/>
      <c r="E239" s="44"/>
      <c r="F239" s="44"/>
      <c r="G239" s="112"/>
      <c r="H239" s="112"/>
      <c r="I239" s="117" t="str">
        <f t="shared" si="18"/>
        <v/>
      </c>
      <c r="J239" s="87" t="str">
        <f t="shared" si="19"/>
        <v/>
      </c>
      <c r="K239" s="78"/>
      <c r="L239" s="78"/>
      <c r="M239" s="88" t="str">
        <f t="shared" si="20"/>
        <v/>
      </c>
      <c r="N239" s="47" t="str">
        <f>IF(M239="","",IF(M239&gt;='Ayarlar ve Listeler'!$B$8,"Kritik",IF(M239&gt;='Ayarlar ve Listeler'!$B$7,"Yüksek",IF(M239&gt;='Ayarlar ve Listeler'!$B$6,"Orta","Düşük"))))</f>
        <v/>
      </c>
      <c r="O239" s="44"/>
      <c r="P239" s="44"/>
      <c r="Q239" s="44"/>
      <c r="R239" s="44"/>
      <c r="S239" s="44"/>
      <c r="T239" s="44"/>
      <c r="U239" s="44"/>
      <c r="V239" s="44"/>
      <c r="W239" s="109" t="str">
        <f>IF(A239="","",IFERROR(VLOOKUP(T239,'Ayarlar ve Listeler'!$W$17:$X$21,2,FALSE),1))</f>
        <v/>
      </c>
      <c r="X239" s="84"/>
      <c r="Y239" s="84"/>
      <c r="Z239" s="85" t="str">
        <f>IF(A239="","",IF(X239="",'Ayarlar ve Listeler'!$E$10,X239))</f>
        <v/>
      </c>
      <c r="AA239" s="85" t="str">
        <f>IF(A239="","",IF(Y239="",'Ayarlar ve Listeler'!$E$11,Y239))</f>
        <v/>
      </c>
      <c r="AB239" s="86" t="str">
        <f t="shared" si="21"/>
        <v/>
      </c>
      <c r="AC239" s="86" t="str">
        <f>IF(AB239="","",IFERROR(AB239/'Ayarlar ve Listeler'!$B$5,0))</f>
        <v/>
      </c>
      <c r="AD239" s="109" t="str">
        <f t="shared" si="22"/>
        <v/>
      </c>
      <c r="AE239" s="108" t="str">
        <f>IF(A239="","",IFERROR(MATCH(A239,'Pozisyon Envanteri'!$A$6:$A$105,0),""))</f>
        <v/>
      </c>
      <c r="AF239" s="108" t="str">
        <f t="shared" si="23"/>
        <v/>
      </c>
    </row>
    <row r="240" spans="1:32" ht="48" customHeight="1" x14ac:dyDescent="0.25">
      <c r="A240" s="44"/>
      <c r="B240" s="44"/>
      <c r="C240" s="44"/>
      <c r="D240" s="44"/>
      <c r="E240" s="44"/>
      <c r="F240" s="44"/>
      <c r="G240" s="112"/>
      <c r="H240" s="112"/>
      <c r="I240" s="117" t="str">
        <f t="shared" si="18"/>
        <v/>
      </c>
      <c r="J240" s="87" t="str">
        <f t="shared" si="19"/>
        <v/>
      </c>
      <c r="K240" s="78"/>
      <c r="L240" s="78"/>
      <c r="M240" s="88" t="str">
        <f t="shared" si="20"/>
        <v/>
      </c>
      <c r="N240" s="47" t="str">
        <f>IF(M240="","",IF(M240&gt;='Ayarlar ve Listeler'!$B$8,"Kritik",IF(M240&gt;='Ayarlar ve Listeler'!$B$7,"Yüksek",IF(M240&gt;='Ayarlar ve Listeler'!$B$6,"Orta","Düşük"))))</f>
        <v/>
      </c>
      <c r="O240" s="44"/>
      <c r="P240" s="44"/>
      <c r="Q240" s="44"/>
      <c r="R240" s="44"/>
      <c r="S240" s="44"/>
      <c r="T240" s="44"/>
      <c r="U240" s="44"/>
      <c r="V240" s="44"/>
      <c r="W240" s="109" t="str">
        <f>IF(A240="","",IFERROR(VLOOKUP(T240,'Ayarlar ve Listeler'!$W$17:$X$21,2,FALSE),1))</f>
        <v/>
      </c>
      <c r="X240" s="84"/>
      <c r="Y240" s="84"/>
      <c r="Z240" s="85" t="str">
        <f>IF(A240="","",IF(X240="",'Ayarlar ve Listeler'!$E$10,X240))</f>
        <v/>
      </c>
      <c r="AA240" s="85" t="str">
        <f>IF(A240="","",IF(Y240="",'Ayarlar ve Listeler'!$E$11,Y240))</f>
        <v/>
      </c>
      <c r="AB240" s="86" t="str">
        <f t="shared" si="21"/>
        <v/>
      </c>
      <c r="AC240" s="86" t="str">
        <f>IF(AB240="","",IFERROR(AB240/'Ayarlar ve Listeler'!$B$5,0))</f>
        <v/>
      </c>
      <c r="AD240" s="109" t="str">
        <f t="shared" si="22"/>
        <v/>
      </c>
      <c r="AE240" s="108" t="str">
        <f>IF(A240="","",IFERROR(MATCH(A240,'Pozisyon Envanteri'!$A$6:$A$105,0),""))</f>
        <v/>
      </c>
      <c r="AF240" s="108" t="str">
        <f t="shared" si="23"/>
        <v/>
      </c>
    </row>
    <row r="241" spans="1:32" ht="48" customHeight="1" x14ac:dyDescent="0.25">
      <c r="A241" s="44"/>
      <c r="B241" s="44"/>
      <c r="C241" s="44"/>
      <c r="D241" s="44"/>
      <c r="E241" s="44"/>
      <c r="F241" s="44"/>
      <c r="G241" s="112"/>
      <c r="H241" s="112"/>
      <c r="I241" s="117" t="str">
        <f t="shared" si="18"/>
        <v/>
      </c>
      <c r="J241" s="87" t="str">
        <f t="shared" si="19"/>
        <v/>
      </c>
      <c r="K241" s="78"/>
      <c r="L241" s="78"/>
      <c r="M241" s="88" t="str">
        <f t="shared" si="20"/>
        <v/>
      </c>
      <c r="N241" s="47" t="str">
        <f>IF(M241="","",IF(M241&gt;='Ayarlar ve Listeler'!$B$8,"Kritik",IF(M241&gt;='Ayarlar ve Listeler'!$B$7,"Yüksek",IF(M241&gt;='Ayarlar ve Listeler'!$B$6,"Orta","Düşük"))))</f>
        <v/>
      </c>
      <c r="O241" s="44"/>
      <c r="P241" s="44"/>
      <c r="Q241" s="44"/>
      <c r="R241" s="44"/>
      <c r="S241" s="44"/>
      <c r="T241" s="44"/>
      <c r="U241" s="44"/>
      <c r="V241" s="44"/>
      <c r="W241" s="109" t="str">
        <f>IF(A241="","",IFERROR(VLOOKUP(T241,'Ayarlar ve Listeler'!$W$17:$X$21,2,FALSE),1))</f>
        <v/>
      </c>
      <c r="X241" s="84"/>
      <c r="Y241" s="84"/>
      <c r="Z241" s="85" t="str">
        <f>IF(A241="","",IF(X241="",'Ayarlar ve Listeler'!$E$10,X241))</f>
        <v/>
      </c>
      <c r="AA241" s="85" t="str">
        <f>IF(A241="","",IF(Y241="",'Ayarlar ve Listeler'!$E$11,Y241))</f>
        <v/>
      </c>
      <c r="AB241" s="86" t="str">
        <f t="shared" si="21"/>
        <v/>
      </c>
      <c r="AC241" s="86" t="str">
        <f>IF(AB241="","",IFERROR(AB241/'Ayarlar ve Listeler'!$B$5,0))</f>
        <v/>
      </c>
      <c r="AD241" s="109" t="str">
        <f t="shared" si="22"/>
        <v/>
      </c>
      <c r="AE241" s="108" t="str">
        <f>IF(A241="","",IFERROR(MATCH(A241,'Pozisyon Envanteri'!$A$6:$A$105,0),""))</f>
        <v/>
      </c>
      <c r="AF241" s="108" t="str">
        <f t="shared" si="23"/>
        <v/>
      </c>
    </row>
    <row r="242" spans="1:32" ht="48" customHeight="1" x14ac:dyDescent="0.25">
      <c r="A242" s="44"/>
      <c r="B242" s="44"/>
      <c r="C242" s="44"/>
      <c r="D242" s="44"/>
      <c r="E242" s="44"/>
      <c r="F242" s="44"/>
      <c r="G242" s="112"/>
      <c r="H242" s="112"/>
      <c r="I242" s="117" t="str">
        <f t="shared" si="18"/>
        <v/>
      </c>
      <c r="J242" s="87" t="str">
        <f t="shared" si="19"/>
        <v/>
      </c>
      <c r="K242" s="78"/>
      <c r="L242" s="78"/>
      <c r="M242" s="88" t="str">
        <f t="shared" si="20"/>
        <v/>
      </c>
      <c r="N242" s="47" t="str">
        <f>IF(M242="","",IF(M242&gt;='Ayarlar ve Listeler'!$B$8,"Kritik",IF(M242&gt;='Ayarlar ve Listeler'!$B$7,"Yüksek",IF(M242&gt;='Ayarlar ve Listeler'!$B$6,"Orta","Düşük"))))</f>
        <v/>
      </c>
      <c r="O242" s="44"/>
      <c r="P242" s="44"/>
      <c r="Q242" s="44"/>
      <c r="R242" s="44"/>
      <c r="S242" s="44"/>
      <c r="T242" s="44"/>
      <c r="U242" s="44"/>
      <c r="V242" s="44"/>
      <c r="W242" s="109" t="str">
        <f>IF(A242="","",IFERROR(VLOOKUP(T242,'Ayarlar ve Listeler'!$W$17:$X$21,2,FALSE),1))</f>
        <v/>
      </c>
      <c r="X242" s="84"/>
      <c r="Y242" s="84"/>
      <c r="Z242" s="85" t="str">
        <f>IF(A242="","",IF(X242="",'Ayarlar ve Listeler'!$E$10,X242))</f>
        <v/>
      </c>
      <c r="AA242" s="85" t="str">
        <f>IF(A242="","",IF(Y242="",'Ayarlar ve Listeler'!$E$11,Y242))</f>
        <v/>
      </c>
      <c r="AB242" s="86" t="str">
        <f t="shared" si="21"/>
        <v/>
      </c>
      <c r="AC242" s="86" t="str">
        <f>IF(AB242="","",IFERROR(AB242/'Ayarlar ve Listeler'!$B$5,0))</f>
        <v/>
      </c>
      <c r="AD242" s="109" t="str">
        <f t="shared" si="22"/>
        <v/>
      </c>
      <c r="AE242" s="108" t="str">
        <f>IF(A242="","",IFERROR(MATCH(A242,'Pozisyon Envanteri'!$A$6:$A$105,0),""))</f>
        <v/>
      </c>
      <c r="AF242" s="108" t="str">
        <f t="shared" si="23"/>
        <v/>
      </c>
    </row>
    <row r="243" spans="1:32" ht="48" customHeight="1" x14ac:dyDescent="0.25">
      <c r="A243" s="44"/>
      <c r="B243" s="44"/>
      <c r="C243" s="44"/>
      <c r="D243" s="44"/>
      <c r="E243" s="44"/>
      <c r="F243" s="44"/>
      <c r="G243" s="112"/>
      <c r="H243" s="112"/>
      <c r="I243" s="117" t="str">
        <f t="shared" si="18"/>
        <v/>
      </c>
      <c r="J243" s="87" t="str">
        <f t="shared" si="19"/>
        <v/>
      </c>
      <c r="K243" s="78"/>
      <c r="L243" s="78"/>
      <c r="M243" s="88" t="str">
        <f t="shared" si="20"/>
        <v/>
      </c>
      <c r="N243" s="47" t="str">
        <f>IF(M243="","",IF(M243&gt;='Ayarlar ve Listeler'!$B$8,"Kritik",IF(M243&gt;='Ayarlar ve Listeler'!$B$7,"Yüksek",IF(M243&gt;='Ayarlar ve Listeler'!$B$6,"Orta","Düşük"))))</f>
        <v/>
      </c>
      <c r="O243" s="44"/>
      <c r="P243" s="44"/>
      <c r="Q243" s="44"/>
      <c r="R243" s="44"/>
      <c r="S243" s="44"/>
      <c r="T243" s="44"/>
      <c r="U243" s="44"/>
      <c r="V243" s="44"/>
      <c r="W243" s="109" t="str">
        <f>IF(A243="","",IFERROR(VLOOKUP(T243,'Ayarlar ve Listeler'!$W$17:$X$21,2,FALSE),1))</f>
        <v/>
      </c>
      <c r="X243" s="84"/>
      <c r="Y243" s="84"/>
      <c r="Z243" s="85" t="str">
        <f>IF(A243="","",IF(X243="",'Ayarlar ve Listeler'!$E$10,X243))</f>
        <v/>
      </c>
      <c r="AA243" s="85" t="str">
        <f>IF(A243="","",IF(Y243="",'Ayarlar ve Listeler'!$E$11,Y243))</f>
        <v/>
      </c>
      <c r="AB243" s="86" t="str">
        <f t="shared" si="21"/>
        <v/>
      </c>
      <c r="AC243" s="86" t="str">
        <f>IF(AB243="","",IFERROR(AB243/'Ayarlar ve Listeler'!$B$5,0))</f>
        <v/>
      </c>
      <c r="AD243" s="109" t="str">
        <f t="shared" si="22"/>
        <v/>
      </c>
      <c r="AE243" s="108" t="str">
        <f>IF(A243="","",IFERROR(MATCH(A243,'Pozisyon Envanteri'!$A$6:$A$105,0),""))</f>
        <v/>
      </c>
      <c r="AF243" s="108" t="str">
        <f t="shared" si="23"/>
        <v/>
      </c>
    </row>
    <row r="244" spans="1:32" ht="48" customHeight="1" x14ac:dyDescent="0.25">
      <c r="A244" s="44"/>
      <c r="B244" s="44"/>
      <c r="C244" s="44"/>
      <c r="D244" s="44"/>
      <c r="E244" s="44"/>
      <c r="F244" s="44"/>
      <c r="G244" s="112"/>
      <c r="H244" s="112"/>
      <c r="I244" s="117" t="str">
        <f t="shared" si="18"/>
        <v/>
      </c>
      <c r="J244" s="87" t="str">
        <f t="shared" si="19"/>
        <v/>
      </c>
      <c r="K244" s="78"/>
      <c r="L244" s="78"/>
      <c r="M244" s="88" t="str">
        <f t="shared" si="20"/>
        <v/>
      </c>
      <c r="N244" s="47" t="str">
        <f>IF(M244="","",IF(M244&gt;='Ayarlar ve Listeler'!$B$8,"Kritik",IF(M244&gt;='Ayarlar ve Listeler'!$B$7,"Yüksek",IF(M244&gt;='Ayarlar ve Listeler'!$B$6,"Orta","Düşük"))))</f>
        <v/>
      </c>
      <c r="O244" s="44"/>
      <c r="P244" s="44"/>
      <c r="Q244" s="44"/>
      <c r="R244" s="44"/>
      <c r="S244" s="44"/>
      <c r="T244" s="44"/>
      <c r="U244" s="44"/>
      <c r="V244" s="44"/>
      <c r="W244" s="109" t="str">
        <f>IF(A244="","",IFERROR(VLOOKUP(T244,'Ayarlar ve Listeler'!$W$17:$X$21,2,FALSE),1))</f>
        <v/>
      </c>
      <c r="X244" s="84"/>
      <c r="Y244" s="84"/>
      <c r="Z244" s="85" t="str">
        <f>IF(A244="","",IF(X244="",'Ayarlar ve Listeler'!$E$10,X244))</f>
        <v/>
      </c>
      <c r="AA244" s="85" t="str">
        <f>IF(A244="","",IF(Y244="",'Ayarlar ve Listeler'!$E$11,Y244))</f>
        <v/>
      </c>
      <c r="AB244" s="86" t="str">
        <f t="shared" si="21"/>
        <v/>
      </c>
      <c r="AC244" s="86" t="str">
        <f>IF(AB244="","",IFERROR(AB244/'Ayarlar ve Listeler'!$B$5,0))</f>
        <v/>
      </c>
      <c r="AD244" s="109" t="str">
        <f t="shared" si="22"/>
        <v/>
      </c>
      <c r="AE244" s="108" t="str">
        <f>IF(A244="","",IFERROR(MATCH(A244,'Pozisyon Envanteri'!$A$6:$A$105,0),""))</f>
        <v/>
      </c>
      <c r="AF244" s="108" t="str">
        <f t="shared" si="23"/>
        <v/>
      </c>
    </row>
    <row r="245" spans="1:32" ht="48" customHeight="1" x14ac:dyDescent="0.25">
      <c r="A245" s="44"/>
      <c r="B245" s="44"/>
      <c r="C245" s="44"/>
      <c r="D245" s="44"/>
      <c r="E245" s="44"/>
      <c r="F245" s="44"/>
      <c r="G245" s="112"/>
      <c r="H245" s="112"/>
      <c r="I245" s="117" t="str">
        <f t="shared" si="18"/>
        <v/>
      </c>
      <c r="J245" s="87" t="str">
        <f t="shared" si="19"/>
        <v/>
      </c>
      <c r="K245" s="78"/>
      <c r="L245" s="78"/>
      <c r="M245" s="88" t="str">
        <f t="shared" si="20"/>
        <v/>
      </c>
      <c r="N245" s="47" t="str">
        <f>IF(M245="","",IF(M245&gt;='Ayarlar ve Listeler'!$B$8,"Kritik",IF(M245&gt;='Ayarlar ve Listeler'!$B$7,"Yüksek",IF(M245&gt;='Ayarlar ve Listeler'!$B$6,"Orta","Düşük"))))</f>
        <v/>
      </c>
      <c r="O245" s="44"/>
      <c r="P245" s="44"/>
      <c r="Q245" s="44"/>
      <c r="R245" s="44"/>
      <c r="S245" s="44"/>
      <c r="T245" s="44"/>
      <c r="U245" s="44"/>
      <c r="V245" s="44"/>
      <c r="W245" s="109" t="str">
        <f>IF(A245="","",IFERROR(VLOOKUP(T245,'Ayarlar ve Listeler'!$W$17:$X$21,2,FALSE),1))</f>
        <v/>
      </c>
      <c r="X245" s="84"/>
      <c r="Y245" s="84"/>
      <c r="Z245" s="85" t="str">
        <f>IF(A245="","",IF(X245="",'Ayarlar ve Listeler'!$E$10,X245))</f>
        <v/>
      </c>
      <c r="AA245" s="85" t="str">
        <f>IF(A245="","",IF(Y245="",'Ayarlar ve Listeler'!$E$11,Y245))</f>
        <v/>
      </c>
      <c r="AB245" s="86" t="str">
        <f t="shared" si="21"/>
        <v/>
      </c>
      <c r="AC245" s="86" t="str">
        <f>IF(AB245="","",IFERROR(AB245/'Ayarlar ve Listeler'!$B$5,0))</f>
        <v/>
      </c>
      <c r="AD245" s="109" t="str">
        <f t="shared" si="22"/>
        <v/>
      </c>
      <c r="AE245" s="108" t="str">
        <f>IF(A245="","",IFERROR(MATCH(A245,'Pozisyon Envanteri'!$A$6:$A$105,0),""))</f>
        <v/>
      </c>
      <c r="AF245" s="108" t="str">
        <f t="shared" si="23"/>
        <v/>
      </c>
    </row>
    <row r="246" spans="1:32" ht="48" customHeight="1" x14ac:dyDescent="0.25">
      <c r="A246" s="44"/>
      <c r="B246" s="44"/>
      <c r="C246" s="44"/>
      <c r="D246" s="44"/>
      <c r="E246" s="44"/>
      <c r="F246" s="44"/>
      <c r="G246" s="112"/>
      <c r="H246" s="112"/>
      <c r="I246" s="117" t="str">
        <f t="shared" si="18"/>
        <v/>
      </c>
      <c r="J246" s="87" t="str">
        <f t="shared" si="19"/>
        <v/>
      </c>
      <c r="K246" s="78"/>
      <c r="L246" s="78"/>
      <c r="M246" s="88" t="str">
        <f t="shared" si="20"/>
        <v/>
      </c>
      <c r="N246" s="47" t="str">
        <f>IF(M246="","",IF(M246&gt;='Ayarlar ve Listeler'!$B$8,"Kritik",IF(M246&gt;='Ayarlar ve Listeler'!$B$7,"Yüksek",IF(M246&gt;='Ayarlar ve Listeler'!$B$6,"Orta","Düşük"))))</f>
        <v/>
      </c>
      <c r="O246" s="44"/>
      <c r="P246" s="44"/>
      <c r="Q246" s="44"/>
      <c r="R246" s="44"/>
      <c r="S246" s="44"/>
      <c r="T246" s="44"/>
      <c r="U246" s="44"/>
      <c r="V246" s="44"/>
      <c r="W246" s="109" t="str">
        <f>IF(A246="","",IFERROR(VLOOKUP(T246,'Ayarlar ve Listeler'!$W$17:$X$21,2,FALSE),1))</f>
        <v/>
      </c>
      <c r="X246" s="84"/>
      <c r="Y246" s="84"/>
      <c r="Z246" s="85" t="str">
        <f>IF(A246="","",IF(X246="",'Ayarlar ve Listeler'!$E$10,X246))</f>
        <v/>
      </c>
      <c r="AA246" s="85" t="str">
        <f>IF(A246="","",IF(Y246="",'Ayarlar ve Listeler'!$E$11,Y246))</f>
        <v/>
      </c>
      <c r="AB246" s="86" t="str">
        <f t="shared" si="21"/>
        <v/>
      </c>
      <c r="AC246" s="86" t="str">
        <f>IF(AB246="","",IFERROR(AB246/'Ayarlar ve Listeler'!$B$5,0))</f>
        <v/>
      </c>
      <c r="AD246" s="109" t="str">
        <f t="shared" si="22"/>
        <v/>
      </c>
      <c r="AE246" s="108" t="str">
        <f>IF(A246="","",IFERROR(MATCH(A246,'Pozisyon Envanteri'!$A$6:$A$105,0),""))</f>
        <v/>
      </c>
      <c r="AF246" s="108" t="str">
        <f t="shared" si="23"/>
        <v/>
      </c>
    </row>
    <row r="247" spans="1:32" ht="48" customHeight="1" x14ac:dyDescent="0.25">
      <c r="A247" s="44"/>
      <c r="B247" s="44"/>
      <c r="C247" s="44"/>
      <c r="D247" s="44"/>
      <c r="E247" s="44"/>
      <c r="F247" s="44"/>
      <c r="G247" s="112"/>
      <c r="H247" s="112"/>
      <c r="I247" s="117" t="str">
        <f t="shared" si="18"/>
        <v/>
      </c>
      <c r="J247" s="87" t="str">
        <f t="shared" si="19"/>
        <v/>
      </c>
      <c r="K247" s="78"/>
      <c r="L247" s="78"/>
      <c r="M247" s="88" t="str">
        <f t="shared" si="20"/>
        <v/>
      </c>
      <c r="N247" s="47" t="str">
        <f>IF(M247="","",IF(M247&gt;='Ayarlar ve Listeler'!$B$8,"Kritik",IF(M247&gt;='Ayarlar ve Listeler'!$B$7,"Yüksek",IF(M247&gt;='Ayarlar ve Listeler'!$B$6,"Orta","Düşük"))))</f>
        <v/>
      </c>
      <c r="O247" s="44"/>
      <c r="P247" s="44"/>
      <c r="Q247" s="44"/>
      <c r="R247" s="44"/>
      <c r="S247" s="44"/>
      <c r="T247" s="44"/>
      <c r="U247" s="44"/>
      <c r="V247" s="44"/>
      <c r="W247" s="109" t="str">
        <f>IF(A247="","",IFERROR(VLOOKUP(T247,'Ayarlar ve Listeler'!$W$17:$X$21,2,FALSE),1))</f>
        <v/>
      </c>
      <c r="X247" s="84"/>
      <c r="Y247" s="84"/>
      <c r="Z247" s="85" t="str">
        <f>IF(A247="","",IF(X247="",'Ayarlar ve Listeler'!$E$10,X247))</f>
        <v/>
      </c>
      <c r="AA247" s="85" t="str">
        <f>IF(A247="","",IF(Y247="",'Ayarlar ve Listeler'!$E$11,Y247))</f>
        <v/>
      </c>
      <c r="AB247" s="86" t="str">
        <f t="shared" si="21"/>
        <v/>
      </c>
      <c r="AC247" s="86" t="str">
        <f>IF(AB247="","",IFERROR(AB247/'Ayarlar ve Listeler'!$B$5,0))</f>
        <v/>
      </c>
      <c r="AD247" s="109" t="str">
        <f t="shared" si="22"/>
        <v/>
      </c>
      <c r="AE247" s="108" t="str">
        <f>IF(A247="","",IFERROR(MATCH(A247,'Pozisyon Envanteri'!$A$6:$A$105,0),""))</f>
        <v/>
      </c>
      <c r="AF247" s="108" t="str">
        <f t="shared" si="23"/>
        <v/>
      </c>
    </row>
    <row r="248" spans="1:32" ht="48" customHeight="1" x14ac:dyDescent="0.25">
      <c r="A248" s="44"/>
      <c r="B248" s="44"/>
      <c r="C248" s="44"/>
      <c r="D248" s="44"/>
      <c r="E248" s="44"/>
      <c r="F248" s="44"/>
      <c r="G248" s="112"/>
      <c r="H248" s="112"/>
      <c r="I248" s="117" t="str">
        <f t="shared" si="18"/>
        <v/>
      </c>
      <c r="J248" s="87" t="str">
        <f t="shared" si="19"/>
        <v/>
      </c>
      <c r="K248" s="78"/>
      <c r="L248" s="78"/>
      <c r="M248" s="88" t="str">
        <f t="shared" si="20"/>
        <v/>
      </c>
      <c r="N248" s="47" t="str">
        <f>IF(M248="","",IF(M248&gt;='Ayarlar ve Listeler'!$B$8,"Kritik",IF(M248&gt;='Ayarlar ve Listeler'!$B$7,"Yüksek",IF(M248&gt;='Ayarlar ve Listeler'!$B$6,"Orta","Düşük"))))</f>
        <v/>
      </c>
      <c r="O248" s="44"/>
      <c r="P248" s="44"/>
      <c r="Q248" s="44"/>
      <c r="R248" s="44"/>
      <c r="S248" s="44"/>
      <c r="T248" s="44"/>
      <c r="U248" s="44"/>
      <c r="V248" s="44"/>
      <c r="W248" s="109" t="str">
        <f>IF(A248="","",IFERROR(VLOOKUP(T248,'Ayarlar ve Listeler'!$W$17:$X$21,2,FALSE),1))</f>
        <v/>
      </c>
      <c r="X248" s="84"/>
      <c r="Y248" s="84"/>
      <c r="Z248" s="85" t="str">
        <f>IF(A248="","",IF(X248="",'Ayarlar ve Listeler'!$E$10,X248))</f>
        <v/>
      </c>
      <c r="AA248" s="85" t="str">
        <f>IF(A248="","",IF(Y248="",'Ayarlar ve Listeler'!$E$11,Y248))</f>
        <v/>
      </c>
      <c r="AB248" s="86" t="str">
        <f t="shared" si="21"/>
        <v/>
      </c>
      <c r="AC248" s="86" t="str">
        <f>IF(AB248="","",IFERROR(AB248/'Ayarlar ve Listeler'!$B$5,0))</f>
        <v/>
      </c>
      <c r="AD248" s="109" t="str">
        <f t="shared" si="22"/>
        <v/>
      </c>
      <c r="AE248" s="108" t="str">
        <f>IF(A248="","",IFERROR(MATCH(A248,'Pozisyon Envanteri'!$A$6:$A$105,0),""))</f>
        <v/>
      </c>
      <c r="AF248" s="108" t="str">
        <f t="shared" si="23"/>
        <v/>
      </c>
    </row>
    <row r="249" spans="1:32" ht="48" customHeight="1" x14ac:dyDescent="0.25">
      <c r="A249" s="44"/>
      <c r="B249" s="44"/>
      <c r="C249" s="44"/>
      <c r="D249" s="44"/>
      <c r="E249" s="44"/>
      <c r="F249" s="44"/>
      <c r="G249" s="112"/>
      <c r="H249" s="112"/>
      <c r="I249" s="117" t="str">
        <f t="shared" si="18"/>
        <v/>
      </c>
      <c r="J249" s="87" t="str">
        <f t="shared" si="19"/>
        <v/>
      </c>
      <c r="K249" s="78"/>
      <c r="L249" s="78"/>
      <c r="M249" s="88" t="str">
        <f t="shared" si="20"/>
        <v/>
      </c>
      <c r="N249" s="47" t="str">
        <f>IF(M249="","",IF(M249&gt;='Ayarlar ve Listeler'!$B$8,"Kritik",IF(M249&gt;='Ayarlar ve Listeler'!$B$7,"Yüksek",IF(M249&gt;='Ayarlar ve Listeler'!$B$6,"Orta","Düşük"))))</f>
        <v/>
      </c>
      <c r="O249" s="44"/>
      <c r="P249" s="44"/>
      <c r="Q249" s="44"/>
      <c r="R249" s="44"/>
      <c r="S249" s="44"/>
      <c r="T249" s="44"/>
      <c r="U249" s="44"/>
      <c r="V249" s="44"/>
      <c r="W249" s="109" t="str">
        <f>IF(A249="","",IFERROR(VLOOKUP(T249,'Ayarlar ve Listeler'!$W$17:$X$21,2,FALSE),1))</f>
        <v/>
      </c>
      <c r="X249" s="84"/>
      <c r="Y249" s="84"/>
      <c r="Z249" s="85" t="str">
        <f>IF(A249="","",IF(X249="",'Ayarlar ve Listeler'!$E$10,X249))</f>
        <v/>
      </c>
      <c r="AA249" s="85" t="str">
        <f>IF(A249="","",IF(Y249="",'Ayarlar ve Listeler'!$E$11,Y249))</f>
        <v/>
      </c>
      <c r="AB249" s="86" t="str">
        <f t="shared" si="21"/>
        <v/>
      </c>
      <c r="AC249" s="86" t="str">
        <f>IF(AB249="","",IFERROR(AB249/'Ayarlar ve Listeler'!$B$5,0))</f>
        <v/>
      </c>
      <c r="AD249" s="109" t="str">
        <f t="shared" si="22"/>
        <v/>
      </c>
      <c r="AE249" s="108" t="str">
        <f>IF(A249="","",IFERROR(MATCH(A249,'Pozisyon Envanteri'!$A$6:$A$105,0),""))</f>
        <v/>
      </c>
      <c r="AF249" s="108" t="str">
        <f t="shared" si="23"/>
        <v/>
      </c>
    </row>
    <row r="250" spans="1:32" ht="48" customHeight="1" x14ac:dyDescent="0.25">
      <c r="A250" s="44"/>
      <c r="B250" s="44"/>
      <c r="C250" s="44"/>
      <c r="D250" s="44"/>
      <c r="E250" s="44"/>
      <c r="F250" s="44"/>
      <c r="G250" s="112"/>
      <c r="H250" s="112"/>
      <c r="I250" s="117" t="str">
        <f t="shared" si="18"/>
        <v/>
      </c>
      <c r="J250" s="87" t="str">
        <f t="shared" si="19"/>
        <v/>
      </c>
      <c r="K250" s="78"/>
      <c r="L250" s="78"/>
      <c r="M250" s="88" t="str">
        <f t="shared" si="20"/>
        <v/>
      </c>
      <c r="N250" s="47" t="str">
        <f>IF(M250="","",IF(M250&gt;='Ayarlar ve Listeler'!$B$8,"Kritik",IF(M250&gt;='Ayarlar ve Listeler'!$B$7,"Yüksek",IF(M250&gt;='Ayarlar ve Listeler'!$B$6,"Orta","Düşük"))))</f>
        <v/>
      </c>
      <c r="O250" s="44"/>
      <c r="P250" s="44"/>
      <c r="Q250" s="44"/>
      <c r="R250" s="44"/>
      <c r="S250" s="44"/>
      <c r="T250" s="44"/>
      <c r="U250" s="44"/>
      <c r="V250" s="44"/>
      <c r="W250" s="109" t="str">
        <f>IF(A250="","",IFERROR(VLOOKUP(T250,'Ayarlar ve Listeler'!$W$17:$X$21,2,FALSE),1))</f>
        <v/>
      </c>
      <c r="X250" s="84"/>
      <c r="Y250" s="84"/>
      <c r="Z250" s="85" t="str">
        <f>IF(A250="","",IF(X250="",'Ayarlar ve Listeler'!$E$10,X250))</f>
        <v/>
      </c>
      <c r="AA250" s="85" t="str">
        <f>IF(A250="","",IF(Y250="",'Ayarlar ve Listeler'!$E$11,Y250))</f>
        <v/>
      </c>
      <c r="AB250" s="86" t="str">
        <f t="shared" si="21"/>
        <v/>
      </c>
      <c r="AC250" s="86" t="str">
        <f>IF(AB250="","",IFERROR(AB250/'Ayarlar ve Listeler'!$B$5,0))</f>
        <v/>
      </c>
      <c r="AD250" s="109" t="str">
        <f t="shared" si="22"/>
        <v/>
      </c>
      <c r="AE250" s="108" t="str">
        <f>IF(A250="","",IFERROR(MATCH(A250,'Pozisyon Envanteri'!$A$6:$A$105,0),""))</f>
        <v/>
      </c>
      <c r="AF250" s="108" t="str">
        <f t="shared" si="23"/>
        <v/>
      </c>
    </row>
    <row r="251" spans="1:32" ht="48" customHeight="1" x14ac:dyDescent="0.25">
      <c r="A251" s="44"/>
      <c r="B251" s="44"/>
      <c r="C251" s="44"/>
      <c r="D251" s="44"/>
      <c r="E251" s="44"/>
      <c r="F251" s="44"/>
      <c r="G251" s="112"/>
      <c r="H251" s="112"/>
      <c r="I251" s="117" t="str">
        <f t="shared" si="18"/>
        <v/>
      </c>
      <c r="J251" s="87" t="str">
        <f t="shared" si="19"/>
        <v/>
      </c>
      <c r="K251" s="78"/>
      <c r="L251" s="78"/>
      <c r="M251" s="88" t="str">
        <f t="shared" si="20"/>
        <v/>
      </c>
      <c r="N251" s="47" t="str">
        <f>IF(M251="","",IF(M251&gt;='Ayarlar ve Listeler'!$B$8,"Kritik",IF(M251&gt;='Ayarlar ve Listeler'!$B$7,"Yüksek",IF(M251&gt;='Ayarlar ve Listeler'!$B$6,"Orta","Düşük"))))</f>
        <v/>
      </c>
      <c r="O251" s="44"/>
      <c r="P251" s="44"/>
      <c r="Q251" s="44"/>
      <c r="R251" s="44"/>
      <c r="S251" s="44"/>
      <c r="T251" s="44"/>
      <c r="U251" s="44"/>
      <c r="V251" s="44"/>
      <c r="W251" s="109" t="str">
        <f>IF(A251="","",IFERROR(VLOOKUP(T251,'Ayarlar ve Listeler'!$W$17:$X$21,2,FALSE),1))</f>
        <v/>
      </c>
      <c r="X251" s="84"/>
      <c r="Y251" s="84"/>
      <c r="Z251" s="85" t="str">
        <f>IF(A251="","",IF(X251="",'Ayarlar ve Listeler'!$E$10,X251))</f>
        <v/>
      </c>
      <c r="AA251" s="85" t="str">
        <f>IF(A251="","",IF(Y251="",'Ayarlar ve Listeler'!$E$11,Y251))</f>
        <v/>
      </c>
      <c r="AB251" s="86" t="str">
        <f t="shared" si="21"/>
        <v/>
      </c>
      <c r="AC251" s="86" t="str">
        <f>IF(AB251="","",IFERROR(AB251/'Ayarlar ve Listeler'!$B$5,0))</f>
        <v/>
      </c>
      <c r="AD251" s="109" t="str">
        <f t="shared" si="22"/>
        <v/>
      </c>
      <c r="AE251" s="108" t="str">
        <f>IF(A251="","",IFERROR(MATCH(A251,'Pozisyon Envanteri'!$A$6:$A$105,0),""))</f>
        <v/>
      </c>
      <c r="AF251" s="108" t="str">
        <f t="shared" si="23"/>
        <v/>
      </c>
    </row>
    <row r="252" spans="1:32" ht="48" customHeight="1" x14ac:dyDescent="0.25">
      <c r="A252" s="44"/>
      <c r="B252" s="44"/>
      <c r="C252" s="44"/>
      <c r="D252" s="44"/>
      <c r="E252" s="44"/>
      <c r="F252" s="44"/>
      <c r="G252" s="112"/>
      <c r="H252" s="112"/>
      <c r="I252" s="117" t="str">
        <f t="shared" si="18"/>
        <v/>
      </c>
      <c r="J252" s="87" t="str">
        <f t="shared" si="19"/>
        <v/>
      </c>
      <c r="K252" s="78"/>
      <c r="L252" s="78"/>
      <c r="M252" s="88" t="str">
        <f t="shared" si="20"/>
        <v/>
      </c>
      <c r="N252" s="47" t="str">
        <f>IF(M252="","",IF(M252&gt;='Ayarlar ve Listeler'!$B$8,"Kritik",IF(M252&gt;='Ayarlar ve Listeler'!$B$7,"Yüksek",IF(M252&gt;='Ayarlar ve Listeler'!$B$6,"Orta","Düşük"))))</f>
        <v/>
      </c>
      <c r="O252" s="44"/>
      <c r="P252" s="44"/>
      <c r="Q252" s="44"/>
      <c r="R252" s="44"/>
      <c r="S252" s="44"/>
      <c r="T252" s="44"/>
      <c r="U252" s="44"/>
      <c r="V252" s="44"/>
      <c r="W252" s="109" t="str">
        <f>IF(A252="","",IFERROR(VLOOKUP(T252,'Ayarlar ve Listeler'!$W$17:$X$21,2,FALSE),1))</f>
        <v/>
      </c>
      <c r="X252" s="84"/>
      <c r="Y252" s="84"/>
      <c r="Z252" s="85" t="str">
        <f>IF(A252="","",IF(X252="",'Ayarlar ve Listeler'!$E$10,X252))</f>
        <v/>
      </c>
      <c r="AA252" s="85" t="str">
        <f>IF(A252="","",IF(Y252="",'Ayarlar ve Listeler'!$E$11,Y252))</f>
        <v/>
      </c>
      <c r="AB252" s="86" t="str">
        <f t="shared" si="21"/>
        <v/>
      </c>
      <c r="AC252" s="86" t="str">
        <f>IF(AB252="","",IFERROR(AB252/'Ayarlar ve Listeler'!$B$5,0))</f>
        <v/>
      </c>
      <c r="AD252" s="109" t="str">
        <f t="shared" si="22"/>
        <v/>
      </c>
      <c r="AE252" s="108" t="str">
        <f>IF(A252="","",IFERROR(MATCH(A252,'Pozisyon Envanteri'!$A$6:$A$105,0),""))</f>
        <v/>
      </c>
      <c r="AF252" s="108" t="str">
        <f t="shared" si="23"/>
        <v/>
      </c>
    </row>
    <row r="253" spans="1:32" ht="48" customHeight="1" x14ac:dyDescent="0.25">
      <c r="A253" s="44"/>
      <c r="B253" s="44"/>
      <c r="C253" s="44"/>
      <c r="D253" s="44"/>
      <c r="E253" s="44"/>
      <c r="F253" s="44"/>
      <c r="G253" s="112"/>
      <c r="H253" s="112"/>
      <c r="I253" s="117" t="str">
        <f t="shared" si="18"/>
        <v/>
      </c>
      <c r="J253" s="87" t="str">
        <f t="shared" si="19"/>
        <v/>
      </c>
      <c r="K253" s="78"/>
      <c r="L253" s="78"/>
      <c r="M253" s="88" t="str">
        <f t="shared" si="20"/>
        <v/>
      </c>
      <c r="N253" s="47" t="str">
        <f>IF(M253="","",IF(M253&gt;='Ayarlar ve Listeler'!$B$8,"Kritik",IF(M253&gt;='Ayarlar ve Listeler'!$B$7,"Yüksek",IF(M253&gt;='Ayarlar ve Listeler'!$B$6,"Orta","Düşük"))))</f>
        <v/>
      </c>
      <c r="O253" s="44"/>
      <c r="P253" s="44"/>
      <c r="Q253" s="44"/>
      <c r="R253" s="44"/>
      <c r="S253" s="44"/>
      <c r="T253" s="44"/>
      <c r="U253" s="44"/>
      <c r="V253" s="44"/>
      <c r="W253" s="109" t="str">
        <f>IF(A253="","",IFERROR(VLOOKUP(T253,'Ayarlar ve Listeler'!$W$17:$X$21,2,FALSE),1))</f>
        <v/>
      </c>
      <c r="X253" s="84"/>
      <c r="Y253" s="84"/>
      <c r="Z253" s="85" t="str">
        <f>IF(A253="","",IF(X253="",'Ayarlar ve Listeler'!$E$10,X253))</f>
        <v/>
      </c>
      <c r="AA253" s="85" t="str">
        <f>IF(A253="","",IF(Y253="",'Ayarlar ve Listeler'!$E$11,Y253))</f>
        <v/>
      </c>
      <c r="AB253" s="86" t="str">
        <f t="shared" si="21"/>
        <v/>
      </c>
      <c r="AC253" s="86" t="str">
        <f>IF(AB253="","",IFERROR(AB253/'Ayarlar ve Listeler'!$B$5,0))</f>
        <v/>
      </c>
      <c r="AD253" s="109" t="str">
        <f t="shared" si="22"/>
        <v/>
      </c>
      <c r="AE253" s="108" t="str">
        <f>IF(A253="","",IFERROR(MATCH(A253,'Pozisyon Envanteri'!$A$6:$A$105,0),""))</f>
        <v/>
      </c>
      <c r="AF253" s="108" t="str">
        <f t="shared" si="23"/>
        <v/>
      </c>
    </row>
    <row r="254" spans="1:32" ht="48" customHeight="1" x14ac:dyDescent="0.25">
      <c r="A254" s="44"/>
      <c r="B254" s="44"/>
      <c r="C254" s="44"/>
      <c r="D254" s="44"/>
      <c r="E254" s="44"/>
      <c r="F254" s="44"/>
      <c r="G254" s="112"/>
      <c r="H254" s="112"/>
      <c r="I254" s="117" t="str">
        <f t="shared" si="18"/>
        <v/>
      </c>
      <c r="J254" s="87" t="str">
        <f t="shared" si="19"/>
        <v/>
      </c>
      <c r="K254" s="78"/>
      <c r="L254" s="78"/>
      <c r="M254" s="88" t="str">
        <f t="shared" si="20"/>
        <v/>
      </c>
      <c r="N254" s="47" t="str">
        <f>IF(M254="","",IF(M254&gt;='Ayarlar ve Listeler'!$B$8,"Kritik",IF(M254&gt;='Ayarlar ve Listeler'!$B$7,"Yüksek",IF(M254&gt;='Ayarlar ve Listeler'!$B$6,"Orta","Düşük"))))</f>
        <v/>
      </c>
      <c r="O254" s="44"/>
      <c r="P254" s="44"/>
      <c r="Q254" s="44"/>
      <c r="R254" s="44"/>
      <c r="S254" s="44"/>
      <c r="T254" s="44"/>
      <c r="U254" s="44"/>
      <c r="V254" s="44"/>
      <c r="W254" s="109" t="str">
        <f>IF(A254="","",IFERROR(VLOOKUP(T254,'Ayarlar ve Listeler'!$W$17:$X$21,2,FALSE),1))</f>
        <v/>
      </c>
      <c r="X254" s="84"/>
      <c r="Y254" s="84"/>
      <c r="Z254" s="85" t="str">
        <f>IF(A254="","",IF(X254="",'Ayarlar ve Listeler'!$E$10,X254))</f>
        <v/>
      </c>
      <c r="AA254" s="85" t="str">
        <f>IF(A254="","",IF(Y254="",'Ayarlar ve Listeler'!$E$11,Y254))</f>
        <v/>
      </c>
      <c r="AB254" s="86" t="str">
        <f t="shared" si="21"/>
        <v/>
      </c>
      <c r="AC254" s="86" t="str">
        <f>IF(AB254="","",IFERROR(AB254/'Ayarlar ve Listeler'!$B$5,0))</f>
        <v/>
      </c>
      <c r="AD254" s="109" t="str">
        <f t="shared" si="22"/>
        <v/>
      </c>
      <c r="AE254" s="108" t="str">
        <f>IF(A254="","",IFERROR(MATCH(A254,'Pozisyon Envanteri'!$A$6:$A$105,0),""))</f>
        <v/>
      </c>
      <c r="AF254" s="108" t="str">
        <f t="shared" si="23"/>
        <v/>
      </c>
    </row>
    <row r="255" spans="1:32" ht="48" customHeight="1" x14ac:dyDescent="0.25">
      <c r="A255" s="44"/>
      <c r="B255" s="44"/>
      <c r="C255" s="44"/>
      <c r="D255" s="44"/>
      <c r="E255" s="44"/>
      <c r="F255" s="44"/>
      <c r="G255" s="112"/>
      <c r="H255" s="112"/>
      <c r="I255" s="117" t="str">
        <f t="shared" si="18"/>
        <v/>
      </c>
      <c r="J255" s="87" t="str">
        <f t="shared" si="19"/>
        <v/>
      </c>
      <c r="K255" s="78"/>
      <c r="L255" s="78"/>
      <c r="M255" s="88" t="str">
        <f t="shared" si="20"/>
        <v/>
      </c>
      <c r="N255" s="47" t="str">
        <f>IF(M255="","",IF(M255&gt;='Ayarlar ve Listeler'!$B$8,"Kritik",IF(M255&gt;='Ayarlar ve Listeler'!$B$7,"Yüksek",IF(M255&gt;='Ayarlar ve Listeler'!$B$6,"Orta","Düşük"))))</f>
        <v/>
      </c>
      <c r="O255" s="44"/>
      <c r="P255" s="44"/>
      <c r="Q255" s="44"/>
      <c r="R255" s="44"/>
      <c r="S255" s="44"/>
      <c r="T255" s="44"/>
      <c r="U255" s="44"/>
      <c r="V255" s="44"/>
      <c r="W255" s="109" t="str">
        <f>IF(A255="","",IFERROR(VLOOKUP(T255,'Ayarlar ve Listeler'!$W$17:$X$21,2,FALSE),1))</f>
        <v/>
      </c>
      <c r="X255" s="84"/>
      <c r="Y255" s="84"/>
      <c r="Z255" s="85" t="str">
        <f>IF(A255="","",IF(X255="",'Ayarlar ve Listeler'!$E$10,X255))</f>
        <v/>
      </c>
      <c r="AA255" s="85" t="str">
        <f>IF(A255="","",IF(Y255="",'Ayarlar ve Listeler'!$E$11,Y255))</f>
        <v/>
      </c>
      <c r="AB255" s="86" t="str">
        <f t="shared" si="21"/>
        <v/>
      </c>
      <c r="AC255" s="86" t="str">
        <f>IF(AB255="","",IFERROR(AB255/'Ayarlar ve Listeler'!$B$5,0))</f>
        <v/>
      </c>
      <c r="AD255" s="109" t="str">
        <f t="shared" si="22"/>
        <v/>
      </c>
      <c r="AE255" s="108" t="str">
        <f>IF(A255="","",IFERROR(MATCH(A255,'Pozisyon Envanteri'!$A$6:$A$105,0),""))</f>
        <v/>
      </c>
      <c r="AF255" s="108" t="str">
        <f t="shared" si="23"/>
        <v/>
      </c>
    </row>
    <row r="256" spans="1:32" ht="48" customHeight="1" x14ac:dyDescent="0.25">
      <c r="A256" s="44"/>
      <c r="B256" s="44"/>
      <c r="C256" s="44"/>
      <c r="D256" s="44"/>
      <c r="E256" s="44"/>
      <c r="F256" s="44"/>
      <c r="G256" s="112"/>
      <c r="H256" s="112"/>
      <c r="I256" s="117" t="str">
        <f t="shared" si="18"/>
        <v/>
      </c>
      <c r="J256" s="87" t="str">
        <f t="shared" si="19"/>
        <v/>
      </c>
      <c r="K256" s="78"/>
      <c r="L256" s="78"/>
      <c r="M256" s="88" t="str">
        <f t="shared" si="20"/>
        <v/>
      </c>
      <c r="N256" s="47" t="str">
        <f>IF(M256="","",IF(M256&gt;='Ayarlar ve Listeler'!$B$8,"Kritik",IF(M256&gt;='Ayarlar ve Listeler'!$B$7,"Yüksek",IF(M256&gt;='Ayarlar ve Listeler'!$B$6,"Orta","Düşük"))))</f>
        <v/>
      </c>
      <c r="O256" s="44"/>
      <c r="P256" s="44"/>
      <c r="Q256" s="44"/>
      <c r="R256" s="44"/>
      <c r="S256" s="44"/>
      <c r="T256" s="44"/>
      <c r="U256" s="44"/>
      <c r="V256" s="44"/>
      <c r="W256" s="109" t="str">
        <f>IF(A256="","",IFERROR(VLOOKUP(T256,'Ayarlar ve Listeler'!$W$17:$X$21,2,FALSE),1))</f>
        <v/>
      </c>
      <c r="X256" s="84"/>
      <c r="Y256" s="84"/>
      <c r="Z256" s="85" t="str">
        <f>IF(A256="","",IF(X256="",'Ayarlar ve Listeler'!$E$10,X256))</f>
        <v/>
      </c>
      <c r="AA256" s="85" t="str">
        <f>IF(A256="","",IF(Y256="",'Ayarlar ve Listeler'!$E$11,Y256))</f>
        <v/>
      </c>
      <c r="AB256" s="86" t="str">
        <f t="shared" si="21"/>
        <v/>
      </c>
      <c r="AC256" s="86" t="str">
        <f>IF(AB256="","",IFERROR(AB256/'Ayarlar ve Listeler'!$B$5,0))</f>
        <v/>
      </c>
      <c r="AD256" s="109" t="str">
        <f t="shared" si="22"/>
        <v/>
      </c>
      <c r="AE256" s="108" t="str">
        <f>IF(A256="","",IFERROR(MATCH(A256,'Pozisyon Envanteri'!$A$6:$A$105,0),""))</f>
        <v/>
      </c>
      <c r="AF256" s="108" t="str">
        <f t="shared" si="23"/>
        <v/>
      </c>
    </row>
    <row r="257" spans="1:32" ht="48" customHeight="1" x14ac:dyDescent="0.25">
      <c r="A257" s="44"/>
      <c r="B257" s="44"/>
      <c r="C257" s="44"/>
      <c r="D257" s="44"/>
      <c r="E257" s="44"/>
      <c r="F257" s="44"/>
      <c r="G257" s="112"/>
      <c r="H257" s="112"/>
      <c r="I257" s="117" t="str">
        <f t="shared" si="18"/>
        <v/>
      </c>
      <c r="J257" s="87" t="str">
        <f t="shared" si="19"/>
        <v/>
      </c>
      <c r="K257" s="78"/>
      <c r="L257" s="78"/>
      <c r="M257" s="88" t="str">
        <f t="shared" si="20"/>
        <v/>
      </c>
      <c r="N257" s="47" t="str">
        <f>IF(M257="","",IF(M257&gt;='Ayarlar ve Listeler'!$B$8,"Kritik",IF(M257&gt;='Ayarlar ve Listeler'!$B$7,"Yüksek",IF(M257&gt;='Ayarlar ve Listeler'!$B$6,"Orta","Düşük"))))</f>
        <v/>
      </c>
      <c r="O257" s="44"/>
      <c r="P257" s="44"/>
      <c r="Q257" s="44"/>
      <c r="R257" s="44"/>
      <c r="S257" s="44"/>
      <c r="T257" s="44"/>
      <c r="U257" s="44"/>
      <c r="V257" s="44"/>
      <c r="W257" s="109" t="str">
        <f>IF(A257="","",IFERROR(VLOOKUP(T257,'Ayarlar ve Listeler'!$W$17:$X$21,2,FALSE),1))</f>
        <v/>
      </c>
      <c r="X257" s="84"/>
      <c r="Y257" s="84"/>
      <c r="Z257" s="85" t="str">
        <f>IF(A257="","",IF(X257="",'Ayarlar ve Listeler'!$E$10,X257))</f>
        <v/>
      </c>
      <c r="AA257" s="85" t="str">
        <f>IF(A257="","",IF(Y257="",'Ayarlar ve Listeler'!$E$11,Y257))</f>
        <v/>
      </c>
      <c r="AB257" s="86" t="str">
        <f t="shared" si="21"/>
        <v/>
      </c>
      <c r="AC257" s="86" t="str">
        <f>IF(AB257="","",IFERROR(AB257/'Ayarlar ve Listeler'!$B$5,0))</f>
        <v/>
      </c>
      <c r="AD257" s="109" t="str">
        <f t="shared" si="22"/>
        <v/>
      </c>
      <c r="AE257" s="108" t="str">
        <f>IF(A257="","",IFERROR(MATCH(A257,'Pozisyon Envanteri'!$A$6:$A$105,0),""))</f>
        <v/>
      </c>
      <c r="AF257" s="108" t="str">
        <f t="shared" si="23"/>
        <v/>
      </c>
    </row>
    <row r="258" spans="1:32" ht="48" customHeight="1" x14ac:dyDescent="0.25">
      <c r="A258" s="44"/>
      <c r="B258" s="44"/>
      <c r="C258" s="44"/>
      <c r="D258" s="44"/>
      <c r="E258" s="44"/>
      <c r="F258" s="44"/>
      <c r="G258" s="112"/>
      <c r="H258" s="112"/>
      <c r="I258" s="117" t="str">
        <f t="shared" si="18"/>
        <v/>
      </c>
      <c r="J258" s="87" t="str">
        <f t="shared" si="19"/>
        <v/>
      </c>
      <c r="K258" s="78"/>
      <c r="L258" s="78"/>
      <c r="M258" s="88" t="str">
        <f t="shared" si="20"/>
        <v/>
      </c>
      <c r="N258" s="47" t="str">
        <f>IF(M258="","",IF(M258&gt;='Ayarlar ve Listeler'!$B$8,"Kritik",IF(M258&gt;='Ayarlar ve Listeler'!$B$7,"Yüksek",IF(M258&gt;='Ayarlar ve Listeler'!$B$6,"Orta","Düşük"))))</f>
        <v/>
      </c>
      <c r="O258" s="44"/>
      <c r="P258" s="44"/>
      <c r="Q258" s="44"/>
      <c r="R258" s="44"/>
      <c r="S258" s="44"/>
      <c r="T258" s="44"/>
      <c r="U258" s="44"/>
      <c r="V258" s="44"/>
      <c r="W258" s="109" t="str">
        <f>IF(A258="","",IFERROR(VLOOKUP(T258,'Ayarlar ve Listeler'!$W$17:$X$21,2,FALSE),1))</f>
        <v/>
      </c>
      <c r="X258" s="84"/>
      <c r="Y258" s="84"/>
      <c r="Z258" s="85" t="str">
        <f>IF(A258="","",IF(X258="",'Ayarlar ve Listeler'!$E$10,X258))</f>
        <v/>
      </c>
      <c r="AA258" s="85" t="str">
        <f>IF(A258="","",IF(Y258="",'Ayarlar ve Listeler'!$E$11,Y258))</f>
        <v/>
      </c>
      <c r="AB258" s="86" t="str">
        <f t="shared" si="21"/>
        <v/>
      </c>
      <c r="AC258" s="86" t="str">
        <f>IF(AB258="","",IFERROR(AB258/'Ayarlar ve Listeler'!$B$5,0))</f>
        <v/>
      </c>
      <c r="AD258" s="109" t="str">
        <f t="shared" si="22"/>
        <v/>
      </c>
      <c r="AE258" s="108" t="str">
        <f>IF(A258="","",IFERROR(MATCH(A258,'Pozisyon Envanteri'!$A$6:$A$105,0),""))</f>
        <v/>
      </c>
      <c r="AF258" s="108" t="str">
        <f t="shared" si="23"/>
        <v/>
      </c>
    </row>
    <row r="259" spans="1:32" ht="48" customHeight="1" x14ac:dyDescent="0.25">
      <c r="A259" s="44"/>
      <c r="B259" s="44"/>
      <c r="C259" s="44"/>
      <c r="D259" s="44"/>
      <c r="E259" s="44"/>
      <c r="F259" s="44"/>
      <c r="G259" s="112"/>
      <c r="H259" s="112"/>
      <c r="I259" s="117" t="str">
        <f t="shared" si="18"/>
        <v/>
      </c>
      <c r="J259" s="87" t="str">
        <f t="shared" si="19"/>
        <v/>
      </c>
      <c r="K259" s="78"/>
      <c r="L259" s="78"/>
      <c r="M259" s="88" t="str">
        <f t="shared" si="20"/>
        <v/>
      </c>
      <c r="N259" s="47" t="str">
        <f>IF(M259="","",IF(M259&gt;='Ayarlar ve Listeler'!$B$8,"Kritik",IF(M259&gt;='Ayarlar ve Listeler'!$B$7,"Yüksek",IF(M259&gt;='Ayarlar ve Listeler'!$B$6,"Orta","Düşük"))))</f>
        <v/>
      </c>
      <c r="O259" s="44"/>
      <c r="P259" s="44"/>
      <c r="Q259" s="44"/>
      <c r="R259" s="44"/>
      <c r="S259" s="44"/>
      <c r="T259" s="44"/>
      <c r="U259" s="44"/>
      <c r="V259" s="44"/>
      <c r="W259" s="109" t="str">
        <f>IF(A259="","",IFERROR(VLOOKUP(T259,'Ayarlar ve Listeler'!$W$17:$X$21,2,FALSE),1))</f>
        <v/>
      </c>
      <c r="X259" s="84"/>
      <c r="Y259" s="84"/>
      <c r="Z259" s="85" t="str">
        <f>IF(A259="","",IF(X259="",'Ayarlar ve Listeler'!$E$10,X259))</f>
        <v/>
      </c>
      <c r="AA259" s="85" t="str">
        <f>IF(A259="","",IF(Y259="",'Ayarlar ve Listeler'!$E$11,Y259))</f>
        <v/>
      </c>
      <c r="AB259" s="86" t="str">
        <f t="shared" si="21"/>
        <v/>
      </c>
      <c r="AC259" s="86" t="str">
        <f>IF(AB259="","",IFERROR(AB259/'Ayarlar ve Listeler'!$B$5,0))</f>
        <v/>
      </c>
      <c r="AD259" s="109" t="str">
        <f t="shared" si="22"/>
        <v/>
      </c>
      <c r="AE259" s="108" t="str">
        <f>IF(A259="","",IFERROR(MATCH(A259,'Pozisyon Envanteri'!$A$6:$A$105,0),""))</f>
        <v/>
      </c>
      <c r="AF259" s="108" t="str">
        <f t="shared" si="23"/>
        <v/>
      </c>
    </row>
    <row r="260" spans="1:32" ht="48" customHeight="1" x14ac:dyDescent="0.25">
      <c r="A260" s="44"/>
      <c r="B260" s="44"/>
      <c r="C260" s="44"/>
      <c r="D260" s="44"/>
      <c r="E260" s="44"/>
      <c r="F260" s="44"/>
      <c r="G260" s="112"/>
      <c r="H260" s="112"/>
      <c r="I260" s="117" t="str">
        <f t="shared" si="18"/>
        <v/>
      </c>
      <c r="J260" s="87" t="str">
        <f t="shared" si="19"/>
        <v/>
      </c>
      <c r="K260" s="78"/>
      <c r="L260" s="78"/>
      <c r="M260" s="88" t="str">
        <f t="shared" si="20"/>
        <v/>
      </c>
      <c r="N260" s="47" t="str">
        <f>IF(M260="","",IF(M260&gt;='Ayarlar ve Listeler'!$B$8,"Kritik",IF(M260&gt;='Ayarlar ve Listeler'!$B$7,"Yüksek",IF(M260&gt;='Ayarlar ve Listeler'!$B$6,"Orta","Düşük"))))</f>
        <v/>
      </c>
      <c r="O260" s="44"/>
      <c r="P260" s="44"/>
      <c r="Q260" s="44"/>
      <c r="R260" s="44"/>
      <c r="S260" s="44"/>
      <c r="T260" s="44"/>
      <c r="U260" s="44"/>
      <c r="V260" s="44"/>
      <c r="W260" s="109" t="str">
        <f>IF(A260="","",IFERROR(VLOOKUP(T260,'Ayarlar ve Listeler'!$W$17:$X$21,2,FALSE),1))</f>
        <v/>
      </c>
      <c r="X260" s="84"/>
      <c r="Y260" s="84"/>
      <c r="Z260" s="85" t="str">
        <f>IF(A260="","",IF(X260="",'Ayarlar ve Listeler'!$E$10,X260))</f>
        <v/>
      </c>
      <c r="AA260" s="85" t="str">
        <f>IF(A260="","",IF(Y260="",'Ayarlar ve Listeler'!$E$11,Y260))</f>
        <v/>
      </c>
      <c r="AB260" s="86" t="str">
        <f t="shared" si="21"/>
        <v/>
      </c>
      <c r="AC260" s="86" t="str">
        <f>IF(AB260="","",IFERROR(AB260/'Ayarlar ve Listeler'!$B$5,0))</f>
        <v/>
      </c>
      <c r="AD260" s="109" t="str">
        <f t="shared" si="22"/>
        <v/>
      </c>
      <c r="AE260" s="108" t="str">
        <f>IF(A260="","",IFERROR(MATCH(A260,'Pozisyon Envanteri'!$A$6:$A$105,0),""))</f>
        <v/>
      </c>
      <c r="AF260" s="108" t="str">
        <f t="shared" si="23"/>
        <v/>
      </c>
    </row>
    <row r="261" spans="1:32" ht="48" customHeight="1" x14ac:dyDescent="0.25">
      <c r="A261" s="44"/>
      <c r="B261" s="44"/>
      <c r="C261" s="44"/>
      <c r="D261" s="44"/>
      <c r="E261" s="44"/>
      <c r="F261" s="44"/>
      <c r="G261" s="112"/>
      <c r="H261" s="112"/>
      <c r="I261" s="117" t="str">
        <f t="shared" si="18"/>
        <v/>
      </c>
      <c r="J261" s="87" t="str">
        <f t="shared" si="19"/>
        <v/>
      </c>
      <c r="K261" s="78"/>
      <c r="L261" s="78"/>
      <c r="M261" s="88" t="str">
        <f t="shared" si="20"/>
        <v/>
      </c>
      <c r="N261" s="47" t="str">
        <f>IF(M261="","",IF(M261&gt;='Ayarlar ve Listeler'!$B$8,"Kritik",IF(M261&gt;='Ayarlar ve Listeler'!$B$7,"Yüksek",IF(M261&gt;='Ayarlar ve Listeler'!$B$6,"Orta","Düşük"))))</f>
        <v/>
      </c>
      <c r="O261" s="44"/>
      <c r="P261" s="44"/>
      <c r="Q261" s="44"/>
      <c r="R261" s="44"/>
      <c r="S261" s="44"/>
      <c r="T261" s="44"/>
      <c r="U261" s="44"/>
      <c r="V261" s="44"/>
      <c r="W261" s="109" t="str">
        <f>IF(A261="","",IFERROR(VLOOKUP(T261,'Ayarlar ve Listeler'!$W$17:$X$21,2,FALSE),1))</f>
        <v/>
      </c>
      <c r="X261" s="84"/>
      <c r="Y261" s="84"/>
      <c r="Z261" s="85" t="str">
        <f>IF(A261="","",IF(X261="",'Ayarlar ve Listeler'!$E$10,X261))</f>
        <v/>
      </c>
      <c r="AA261" s="85" t="str">
        <f>IF(A261="","",IF(Y261="",'Ayarlar ve Listeler'!$E$11,Y261))</f>
        <v/>
      </c>
      <c r="AB261" s="86" t="str">
        <f t="shared" si="21"/>
        <v/>
      </c>
      <c r="AC261" s="86" t="str">
        <f>IF(AB261="","",IFERROR(AB261/'Ayarlar ve Listeler'!$B$5,0))</f>
        <v/>
      </c>
      <c r="AD261" s="109" t="str">
        <f t="shared" si="22"/>
        <v/>
      </c>
      <c r="AE261" s="108" t="str">
        <f>IF(A261="","",IFERROR(MATCH(A261,'Pozisyon Envanteri'!$A$6:$A$105,0),""))</f>
        <v/>
      </c>
      <c r="AF261" s="108" t="str">
        <f t="shared" si="23"/>
        <v/>
      </c>
    </row>
    <row r="262" spans="1:32" ht="48" customHeight="1" x14ac:dyDescent="0.25">
      <c r="A262" s="44"/>
      <c r="B262" s="44"/>
      <c r="C262" s="44"/>
      <c r="D262" s="44"/>
      <c r="E262" s="44"/>
      <c r="F262" s="44"/>
      <c r="G262" s="112"/>
      <c r="H262" s="112"/>
      <c r="I262" s="117" t="str">
        <f t="shared" ref="I262:I325" si="24">IF(OR(A262="",G262="",H262=""),"",G262*H262/60)</f>
        <v/>
      </c>
      <c r="J262" s="87" t="str">
        <f t="shared" ref="J262:J305" si="25">IF(AB262="","",IFERROR(AB262/SUMIFS($AB$6:$AB$305,$A$6:$A$305,A262),0))</f>
        <v/>
      </c>
      <c r="K262" s="78"/>
      <c r="L262" s="78"/>
      <c r="M262" s="88" t="str">
        <f t="shared" ref="M262:M325" si="26">IF(OR(K262="",L262=""),"",K262*L262)</f>
        <v/>
      </c>
      <c r="N262" s="47" t="str">
        <f>IF(M262="","",IF(M262&gt;='Ayarlar ve Listeler'!$B$8,"Kritik",IF(M262&gt;='Ayarlar ve Listeler'!$B$7,"Yüksek",IF(M262&gt;='Ayarlar ve Listeler'!$B$6,"Orta","Düşük"))))</f>
        <v/>
      </c>
      <c r="O262" s="44"/>
      <c r="P262" s="44"/>
      <c r="Q262" s="44"/>
      <c r="R262" s="44"/>
      <c r="S262" s="44"/>
      <c r="T262" s="44"/>
      <c r="U262" s="44"/>
      <c r="V262" s="44"/>
      <c r="W262" s="109" t="str">
        <f>IF(A262="","",IFERROR(VLOOKUP(T262,'Ayarlar ve Listeler'!$W$17:$X$21,2,FALSE),1))</f>
        <v/>
      </c>
      <c r="X262" s="84"/>
      <c r="Y262" s="84"/>
      <c r="Z262" s="85" t="str">
        <f>IF(A262="","",IF(X262="",'Ayarlar ve Listeler'!$E$10,X262))</f>
        <v/>
      </c>
      <c r="AA262" s="85" t="str">
        <f>IF(A262="","",IF(Y262="",'Ayarlar ve Listeler'!$E$11,Y262))</f>
        <v/>
      </c>
      <c r="AB262" s="86" t="str">
        <f t="shared" ref="AB262:AB325" si="27">IF(OR(A262="",G262="",H262=""),"",IFERROR((G262*H262*W262)/(60*Z262*(1-AA262)),0))</f>
        <v/>
      </c>
      <c r="AC262" s="86" t="str">
        <f>IF(AB262="","",IFERROR(AB262/'Ayarlar ve Listeler'!$B$5,0))</f>
        <v/>
      </c>
      <c r="AD262" s="109" t="str">
        <f t="shared" ref="AD262:AD305" si="28">IF(OR(A262="",B262=""),"",A262&amp;"|"&amp;B262)</f>
        <v/>
      </c>
      <c r="AE262" s="108" t="str">
        <f>IF(A262="","",IFERROR(MATCH(A262,'Pozisyon Envanteri'!$A$6:$A$105,0),""))</f>
        <v/>
      </c>
      <c r="AF262" s="108" t="str">
        <f t="shared" ref="AF262:AF325" si="29">IF(OR(AE262="",B262=""),"",AE262*1000+B262)</f>
        <v/>
      </c>
    </row>
    <row r="263" spans="1:32" ht="48" customHeight="1" x14ac:dyDescent="0.25">
      <c r="A263" s="44"/>
      <c r="B263" s="44"/>
      <c r="C263" s="44"/>
      <c r="D263" s="44"/>
      <c r="E263" s="44"/>
      <c r="F263" s="44"/>
      <c r="G263" s="112"/>
      <c r="H263" s="112"/>
      <c r="I263" s="117" t="str">
        <f t="shared" si="24"/>
        <v/>
      </c>
      <c r="J263" s="87" t="str">
        <f t="shared" si="25"/>
        <v/>
      </c>
      <c r="K263" s="78"/>
      <c r="L263" s="78"/>
      <c r="M263" s="88" t="str">
        <f t="shared" si="26"/>
        <v/>
      </c>
      <c r="N263" s="47" t="str">
        <f>IF(M263="","",IF(M263&gt;='Ayarlar ve Listeler'!$B$8,"Kritik",IF(M263&gt;='Ayarlar ve Listeler'!$B$7,"Yüksek",IF(M263&gt;='Ayarlar ve Listeler'!$B$6,"Orta","Düşük"))))</f>
        <v/>
      </c>
      <c r="O263" s="44"/>
      <c r="P263" s="44"/>
      <c r="Q263" s="44"/>
      <c r="R263" s="44"/>
      <c r="S263" s="44"/>
      <c r="T263" s="44"/>
      <c r="U263" s="44"/>
      <c r="V263" s="44"/>
      <c r="W263" s="109" t="str">
        <f>IF(A263="","",IFERROR(VLOOKUP(T263,'Ayarlar ve Listeler'!$W$17:$X$21,2,FALSE),1))</f>
        <v/>
      </c>
      <c r="X263" s="84"/>
      <c r="Y263" s="84"/>
      <c r="Z263" s="85" t="str">
        <f>IF(A263="","",IF(X263="",'Ayarlar ve Listeler'!$E$10,X263))</f>
        <v/>
      </c>
      <c r="AA263" s="85" t="str">
        <f>IF(A263="","",IF(Y263="",'Ayarlar ve Listeler'!$E$11,Y263))</f>
        <v/>
      </c>
      <c r="AB263" s="86" t="str">
        <f t="shared" si="27"/>
        <v/>
      </c>
      <c r="AC263" s="86" t="str">
        <f>IF(AB263="","",IFERROR(AB263/'Ayarlar ve Listeler'!$B$5,0))</f>
        <v/>
      </c>
      <c r="AD263" s="109" t="str">
        <f t="shared" si="28"/>
        <v/>
      </c>
      <c r="AE263" s="108" t="str">
        <f>IF(A263="","",IFERROR(MATCH(A263,'Pozisyon Envanteri'!$A$6:$A$105,0),""))</f>
        <v/>
      </c>
      <c r="AF263" s="108" t="str">
        <f t="shared" si="29"/>
        <v/>
      </c>
    </row>
    <row r="264" spans="1:32" ht="48" customHeight="1" x14ac:dyDescent="0.25">
      <c r="A264" s="44"/>
      <c r="B264" s="44"/>
      <c r="C264" s="44"/>
      <c r="D264" s="44"/>
      <c r="E264" s="44"/>
      <c r="F264" s="44"/>
      <c r="G264" s="112"/>
      <c r="H264" s="112"/>
      <c r="I264" s="117" t="str">
        <f t="shared" si="24"/>
        <v/>
      </c>
      <c r="J264" s="87" t="str">
        <f t="shared" si="25"/>
        <v/>
      </c>
      <c r="K264" s="78"/>
      <c r="L264" s="78"/>
      <c r="M264" s="88" t="str">
        <f t="shared" si="26"/>
        <v/>
      </c>
      <c r="N264" s="47" t="str">
        <f>IF(M264="","",IF(M264&gt;='Ayarlar ve Listeler'!$B$8,"Kritik",IF(M264&gt;='Ayarlar ve Listeler'!$B$7,"Yüksek",IF(M264&gt;='Ayarlar ve Listeler'!$B$6,"Orta","Düşük"))))</f>
        <v/>
      </c>
      <c r="O264" s="44"/>
      <c r="P264" s="44"/>
      <c r="Q264" s="44"/>
      <c r="R264" s="44"/>
      <c r="S264" s="44"/>
      <c r="T264" s="44"/>
      <c r="U264" s="44"/>
      <c r="V264" s="44"/>
      <c r="W264" s="109" t="str">
        <f>IF(A264="","",IFERROR(VLOOKUP(T264,'Ayarlar ve Listeler'!$W$17:$X$21,2,FALSE),1))</f>
        <v/>
      </c>
      <c r="X264" s="84"/>
      <c r="Y264" s="84"/>
      <c r="Z264" s="85" t="str">
        <f>IF(A264="","",IF(X264="",'Ayarlar ve Listeler'!$E$10,X264))</f>
        <v/>
      </c>
      <c r="AA264" s="85" t="str">
        <f>IF(A264="","",IF(Y264="",'Ayarlar ve Listeler'!$E$11,Y264))</f>
        <v/>
      </c>
      <c r="AB264" s="86" t="str">
        <f t="shared" si="27"/>
        <v/>
      </c>
      <c r="AC264" s="86" t="str">
        <f>IF(AB264="","",IFERROR(AB264/'Ayarlar ve Listeler'!$B$5,0))</f>
        <v/>
      </c>
      <c r="AD264" s="109" t="str">
        <f t="shared" si="28"/>
        <v/>
      </c>
      <c r="AE264" s="108" t="str">
        <f>IF(A264="","",IFERROR(MATCH(A264,'Pozisyon Envanteri'!$A$6:$A$105,0),""))</f>
        <v/>
      </c>
      <c r="AF264" s="108" t="str">
        <f t="shared" si="29"/>
        <v/>
      </c>
    </row>
    <row r="265" spans="1:32" ht="48" customHeight="1" x14ac:dyDescent="0.25">
      <c r="A265" s="44"/>
      <c r="B265" s="44"/>
      <c r="C265" s="44"/>
      <c r="D265" s="44"/>
      <c r="E265" s="44"/>
      <c r="F265" s="44"/>
      <c r="G265" s="112"/>
      <c r="H265" s="112"/>
      <c r="I265" s="117" t="str">
        <f t="shared" si="24"/>
        <v/>
      </c>
      <c r="J265" s="87" t="str">
        <f t="shared" si="25"/>
        <v/>
      </c>
      <c r="K265" s="78"/>
      <c r="L265" s="78"/>
      <c r="M265" s="88" t="str">
        <f t="shared" si="26"/>
        <v/>
      </c>
      <c r="N265" s="47" t="str">
        <f>IF(M265="","",IF(M265&gt;='Ayarlar ve Listeler'!$B$8,"Kritik",IF(M265&gt;='Ayarlar ve Listeler'!$B$7,"Yüksek",IF(M265&gt;='Ayarlar ve Listeler'!$B$6,"Orta","Düşük"))))</f>
        <v/>
      </c>
      <c r="O265" s="44"/>
      <c r="P265" s="44"/>
      <c r="Q265" s="44"/>
      <c r="R265" s="44"/>
      <c r="S265" s="44"/>
      <c r="T265" s="44"/>
      <c r="U265" s="44"/>
      <c r="V265" s="44"/>
      <c r="W265" s="109" t="str">
        <f>IF(A265="","",IFERROR(VLOOKUP(T265,'Ayarlar ve Listeler'!$W$17:$X$21,2,FALSE),1))</f>
        <v/>
      </c>
      <c r="X265" s="84"/>
      <c r="Y265" s="84"/>
      <c r="Z265" s="85" t="str">
        <f>IF(A265="","",IF(X265="",'Ayarlar ve Listeler'!$E$10,X265))</f>
        <v/>
      </c>
      <c r="AA265" s="85" t="str">
        <f>IF(A265="","",IF(Y265="",'Ayarlar ve Listeler'!$E$11,Y265))</f>
        <v/>
      </c>
      <c r="AB265" s="86" t="str">
        <f t="shared" si="27"/>
        <v/>
      </c>
      <c r="AC265" s="86" t="str">
        <f>IF(AB265="","",IFERROR(AB265/'Ayarlar ve Listeler'!$B$5,0))</f>
        <v/>
      </c>
      <c r="AD265" s="109" t="str">
        <f t="shared" si="28"/>
        <v/>
      </c>
      <c r="AE265" s="108" t="str">
        <f>IF(A265="","",IFERROR(MATCH(A265,'Pozisyon Envanteri'!$A$6:$A$105,0),""))</f>
        <v/>
      </c>
      <c r="AF265" s="108" t="str">
        <f t="shared" si="29"/>
        <v/>
      </c>
    </row>
    <row r="266" spans="1:32" ht="48" customHeight="1" x14ac:dyDescent="0.25">
      <c r="A266" s="44"/>
      <c r="B266" s="44"/>
      <c r="C266" s="44"/>
      <c r="D266" s="44"/>
      <c r="E266" s="44"/>
      <c r="F266" s="44"/>
      <c r="G266" s="112"/>
      <c r="H266" s="112"/>
      <c r="I266" s="117" t="str">
        <f t="shared" si="24"/>
        <v/>
      </c>
      <c r="J266" s="87" t="str">
        <f t="shared" si="25"/>
        <v/>
      </c>
      <c r="K266" s="78"/>
      <c r="L266" s="78"/>
      <c r="M266" s="88" t="str">
        <f t="shared" si="26"/>
        <v/>
      </c>
      <c r="N266" s="47" t="str">
        <f>IF(M266="","",IF(M266&gt;='Ayarlar ve Listeler'!$B$8,"Kritik",IF(M266&gt;='Ayarlar ve Listeler'!$B$7,"Yüksek",IF(M266&gt;='Ayarlar ve Listeler'!$B$6,"Orta","Düşük"))))</f>
        <v/>
      </c>
      <c r="O266" s="44"/>
      <c r="P266" s="44"/>
      <c r="Q266" s="44"/>
      <c r="R266" s="44"/>
      <c r="S266" s="44"/>
      <c r="T266" s="44"/>
      <c r="U266" s="44"/>
      <c r="V266" s="44"/>
      <c r="W266" s="109" t="str">
        <f>IF(A266="","",IFERROR(VLOOKUP(T266,'Ayarlar ve Listeler'!$W$17:$X$21,2,FALSE),1))</f>
        <v/>
      </c>
      <c r="X266" s="84"/>
      <c r="Y266" s="84"/>
      <c r="Z266" s="85" t="str">
        <f>IF(A266="","",IF(X266="",'Ayarlar ve Listeler'!$E$10,X266))</f>
        <v/>
      </c>
      <c r="AA266" s="85" t="str">
        <f>IF(A266="","",IF(Y266="",'Ayarlar ve Listeler'!$E$11,Y266))</f>
        <v/>
      </c>
      <c r="AB266" s="86" t="str">
        <f t="shared" si="27"/>
        <v/>
      </c>
      <c r="AC266" s="86" t="str">
        <f>IF(AB266="","",IFERROR(AB266/'Ayarlar ve Listeler'!$B$5,0))</f>
        <v/>
      </c>
      <c r="AD266" s="109" t="str">
        <f t="shared" si="28"/>
        <v/>
      </c>
      <c r="AE266" s="108" t="str">
        <f>IF(A266="","",IFERROR(MATCH(A266,'Pozisyon Envanteri'!$A$6:$A$105,0),""))</f>
        <v/>
      </c>
      <c r="AF266" s="108" t="str">
        <f t="shared" si="29"/>
        <v/>
      </c>
    </row>
    <row r="267" spans="1:32" ht="48" customHeight="1" x14ac:dyDescent="0.25">
      <c r="A267" s="44"/>
      <c r="B267" s="44"/>
      <c r="C267" s="44"/>
      <c r="D267" s="44"/>
      <c r="E267" s="44"/>
      <c r="F267" s="44"/>
      <c r="G267" s="112"/>
      <c r="H267" s="112"/>
      <c r="I267" s="117" t="str">
        <f t="shared" si="24"/>
        <v/>
      </c>
      <c r="J267" s="87" t="str">
        <f t="shared" si="25"/>
        <v/>
      </c>
      <c r="K267" s="78"/>
      <c r="L267" s="78"/>
      <c r="M267" s="88" t="str">
        <f t="shared" si="26"/>
        <v/>
      </c>
      <c r="N267" s="47" t="str">
        <f>IF(M267="","",IF(M267&gt;='Ayarlar ve Listeler'!$B$8,"Kritik",IF(M267&gt;='Ayarlar ve Listeler'!$B$7,"Yüksek",IF(M267&gt;='Ayarlar ve Listeler'!$B$6,"Orta","Düşük"))))</f>
        <v/>
      </c>
      <c r="O267" s="44"/>
      <c r="P267" s="44"/>
      <c r="Q267" s="44"/>
      <c r="R267" s="44"/>
      <c r="S267" s="44"/>
      <c r="T267" s="44"/>
      <c r="U267" s="44"/>
      <c r="V267" s="44"/>
      <c r="W267" s="109" t="str">
        <f>IF(A267="","",IFERROR(VLOOKUP(T267,'Ayarlar ve Listeler'!$W$17:$X$21,2,FALSE),1))</f>
        <v/>
      </c>
      <c r="X267" s="84"/>
      <c r="Y267" s="84"/>
      <c r="Z267" s="85" t="str">
        <f>IF(A267="","",IF(X267="",'Ayarlar ve Listeler'!$E$10,X267))</f>
        <v/>
      </c>
      <c r="AA267" s="85" t="str">
        <f>IF(A267="","",IF(Y267="",'Ayarlar ve Listeler'!$E$11,Y267))</f>
        <v/>
      </c>
      <c r="AB267" s="86" t="str">
        <f t="shared" si="27"/>
        <v/>
      </c>
      <c r="AC267" s="86" t="str">
        <f>IF(AB267="","",IFERROR(AB267/'Ayarlar ve Listeler'!$B$5,0))</f>
        <v/>
      </c>
      <c r="AD267" s="109" t="str">
        <f t="shared" si="28"/>
        <v/>
      </c>
      <c r="AE267" s="108" t="str">
        <f>IF(A267="","",IFERROR(MATCH(A267,'Pozisyon Envanteri'!$A$6:$A$105,0),""))</f>
        <v/>
      </c>
      <c r="AF267" s="108" t="str">
        <f t="shared" si="29"/>
        <v/>
      </c>
    </row>
    <row r="268" spans="1:32" ht="48" customHeight="1" x14ac:dyDescent="0.25">
      <c r="A268" s="44"/>
      <c r="B268" s="44"/>
      <c r="C268" s="44"/>
      <c r="D268" s="44"/>
      <c r="E268" s="44"/>
      <c r="F268" s="44"/>
      <c r="G268" s="112"/>
      <c r="H268" s="112"/>
      <c r="I268" s="117" t="str">
        <f t="shared" si="24"/>
        <v/>
      </c>
      <c r="J268" s="87" t="str">
        <f t="shared" si="25"/>
        <v/>
      </c>
      <c r="K268" s="78"/>
      <c r="L268" s="78"/>
      <c r="M268" s="88" t="str">
        <f t="shared" si="26"/>
        <v/>
      </c>
      <c r="N268" s="47" t="str">
        <f>IF(M268="","",IF(M268&gt;='Ayarlar ve Listeler'!$B$8,"Kritik",IF(M268&gt;='Ayarlar ve Listeler'!$B$7,"Yüksek",IF(M268&gt;='Ayarlar ve Listeler'!$B$6,"Orta","Düşük"))))</f>
        <v/>
      </c>
      <c r="O268" s="44"/>
      <c r="P268" s="44"/>
      <c r="Q268" s="44"/>
      <c r="R268" s="44"/>
      <c r="S268" s="44"/>
      <c r="T268" s="44"/>
      <c r="U268" s="44"/>
      <c r="V268" s="44"/>
      <c r="W268" s="109" t="str">
        <f>IF(A268="","",IFERROR(VLOOKUP(T268,'Ayarlar ve Listeler'!$W$17:$X$21,2,FALSE),1))</f>
        <v/>
      </c>
      <c r="X268" s="84"/>
      <c r="Y268" s="84"/>
      <c r="Z268" s="85" t="str">
        <f>IF(A268="","",IF(X268="",'Ayarlar ve Listeler'!$E$10,X268))</f>
        <v/>
      </c>
      <c r="AA268" s="85" t="str">
        <f>IF(A268="","",IF(Y268="",'Ayarlar ve Listeler'!$E$11,Y268))</f>
        <v/>
      </c>
      <c r="AB268" s="86" t="str">
        <f t="shared" si="27"/>
        <v/>
      </c>
      <c r="AC268" s="86" t="str">
        <f>IF(AB268="","",IFERROR(AB268/'Ayarlar ve Listeler'!$B$5,0))</f>
        <v/>
      </c>
      <c r="AD268" s="109" t="str">
        <f t="shared" si="28"/>
        <v/>
      </c>
      <c r="AE268" s="108" t="str">
        <f>IF(A268="","",IFERROR(MATCH(A268,'Pozisyon Envanteri'!$A$6:$A$105,0),""))</f>
        <v/>
      </c>
      <c r="AF268" s="108" t="str">
        <f t="shared" si="29"/>
        <v/>
      </c>
    </row>
    <row r="269" spans="1:32" ht="48" customHeight="1" x14ac:dyDescent="0.25">
      <c r="A269" s="44"/>
      <c r="B269" s="44"/>
      <c r="C269" s="44"/>
      <c r="D269" s="44"/>
      <c r="E269" s="44"/>
      <c r="F269" s="44"/>
      <c r="G269" s="112"/>
      <c r="H269" s="112"/>
      <c r="I269" s="117" t="str">
        <f t="shared" si="24"/>
        <v/>
      </c>
      <c r="J269" s="87" t="str">
        <f t="shared" si="25"/>
        <v/>
      </c>
      <c r="K269" s="78"/>
      <c r="L269" s="78"/>
      <c r="M269" s="88" t="str">
        <f t="shared" si="26"/>
        <v/>
      </c>
      <c r="N269" s="47" t="str">
        <f>IF(M269="","",IF(M269&gt;='Ayarlar ve Listeler'!$B$8,"Kritik",IF(M269&gt;='Ayarlar ve Listeler'!$B$7,"Yüksek",IF(M269&gt;='Ayarlar ve Listeler'!$B$6,"Orta","Düşük"))))</f>
        <v/>
      </c>
      <c r="O269" s="44"/>
      <c r="P269" s="44"/>
      <c r="Q269" s="44"/>
      <c r="R269" s="44"/>
      <c r="S269" s="44"/>
      <c r="T269" s="44"/>
      <c r="U269" s="44"/>
      <c r="V269" s="44"/>
      <c r="W269" s="109" t="str">
        <f>IF(A269="","",IFERROR(VLOOKUP(T269,'Ayarlar ve Listeler'!$W$17:$X$21,2,FALSE),1))</f>
        <v/>
      </c>
      <c r="X269" s="84"/>
      <c r="Y269" s="84"/>
      <c r="Z269" s="85" t="str">
        <f>IF(A269="","",IF(X269="",'Ayarlar ve Listeler'!$E$10,X269))</f>
        <v/>
      </c>
      <c r="AA269" s="85" t="str">
        <f>IF(A269="","",IF(Y269="",'Ayarlar ve Listeler'!$E$11,Y269))</f>
        <v/>
      </c>
      <c r="AB269" s="86" t="str">
        <f t="shared" si="27"/>
        <v/>
      </c>
      <c r="AC269" s="86" t="str">
        <f>IF(AB269="","",IFERROR(AB269/'Ayarlar ve Listeler'!$B$5,0))</f>
        <v/>
      </c>
      <c r="AD269" s="109" t="str">
        <f t="shared" si="28"/>
        <v/>
      </c>
      <c r="AE269" s="108" t="str">
        <f>IF(A269="","",IFERROR(MATCH(A269,'Pozisyon Envanteri'!$A$6:$A$105,0),""))</f>
        <v/>
      </c>
      <c r="AF269" s="108" t="str">
        <f t="shared" si="29"/>
        <v/>
      </c>
    </row>
    <row r="270" spans="1:32" ht="48" customHeight="1" x14ac:dyDescent="0.25">
      <c r="A270" s="44"/>
      <c r="B270" s="44"/>
      <c r="C270" s="44"/>
      <c r="D270" s="44"/>
      <c r="E270" s="44"/>
      <c r="F270" s="44"/>
      <c r="G270" s="112"/>
      <c r="H270" s="112"/>
      <c r="I270" s="117" t="str">
        <f t="shared" si="24"/>
        <v/>
      </c>
      <c r="J270" s="87" t="str">
        <f t="shared" si="25"/>
        <v/>
      </c>
      <c r="K270" s="78"/>
      <c r="L270" s="78"/>
      <c r="M270" s="88" t="str">
        <f t="shared" si="26"/>
        <v/>
      </c>
      <c r="N270" s="47" t="str">
        <f>IF(M270="","",IF(M270&gt;='Ayarlar ve Listeler'!$B$8,"Kritik",IF(M270&gt;='Ayarlar ve Listeler'!$B$7,"Yüksek",IF(M270&gt;='Ayarlar ve Listeler'!$B$6,"Orta","Düşük"))))</f>
        <v/>
      </c>
      <c r="O270" s="44"/>
      <c r="P270" s="44"/>
      <c r="Q270" s="44"/>
      <c r="R270" s="44"/>
      <c r="S270" s="44"/>
      <c r="T270" s="44"/>
      <c r="U270" s="44"/>
      <c r="V270" s="44"/>
      <c r="W270" s="109" t="str">
        <f>IF(A270="","",IFERROR(VLOOKUP(T270,'Ayarlar ve Listeler'!$W$17:$X$21,2,FALSE),1))</f>
        <v/>
      </c>
      <c r="X270" s="84"/>
      <c r="Y270" s="84"/>
      <c r="Z270" s="85" t="str">
        <f>IF(A270="","",IF(X270="",'Ayarlar ve Listeler'!$E$10,X270))</f>
        <v/>
      </c>
      <c r="AA270" s="85" t="str">
        <f>IF(A270="","",IF(Y270="",'Ayarlar ve Listeler'!$E$11,Y270))</f>
        <v/>
      </c>
      <c r="AB270" s="86" t="str">
        <f t="shared" si="27"/>
        <v/>
      </c>
      <c r="AC270" s="86" t="str">
        <f>IF(AB270="","",IFERROR(AB270/'Ayarlar ve Listeler'!$B$5,0))</f>
        <v/>
      </c>
      <c r="AD270" s="109" t="str">
        <f t="shared" si="28"/>
        <v/>
      </c>
      <c r="AE270" s="108" t="str">
        <f>IF(A270="","",IFERROR(MATCH(A270,'Pozisyon Envanteri'!$A$6:$A$105,0),""))</f>
        <v/>
      </c>
      <c r="AF270" s="108" t="str">
        <f t="shared" si="29"/>
        <v/>
      </c>
    </row>
    <row r="271" spans="1:32" ht="48" customHeight="1" x14ac:dyDescent="0.25">
      <c r="A271" s="44"/>
      <c r="B271" s="44"/>
      <c r="C271" s="44"/>
      <c r="D271" s="44"/>
      <c r="E271" s="44"/>
      <c r="F271" s="44"/>
      <c r="G271" s="112"/>
      <c r="H271" s="112"/>
      <c r="I271" s="117" t="str">
        <f t="shared" si="24"/>
        <v/>
      </c>
      <c r="J271" s="87" t="str">
        <f t="shared" si="25"/>
        <v/>
      </c>
      <c r="K271" s="78"/>
      <c r="L271" s="78"/>
      <c r="M271" s="88" t="str">
        <f t="shared" si="26"/>
        <v/>
      </c>
      <c r="N271" s="47" t="str">
        <f>IF(M271="","",IF(M271&gt;='Ayarlar ve Listeler'!$B$8,"Kritik",IF(M271&gt;='Ayarlar ve Listeler'!$B$7,"Yüksek",IF(M271&gt;='Ayarlar ve Listeler'!$B$6,"Orta","Düşük"))))</f>
        <v/>
      </c>
      <c r="O271" s="44"/>
      <c r="P271" s="44"/>
      <c r="Q271" s="44"/>
      <c r="R271" s="44"/>
      <c r="S271" s="44"/>
      <c r="T271" s="44"/>
      <c r="U271" s="44"/>
      <c r="V271" s="44"/>
      <c r="W271" s="109" t="str">
        <f>IF(A271="","",IFERROR(VLOOKUP(T271,'Ayarlar ve Listeler'!$W$17:$X$21,2,FALSE),1))</f>
        <v/>
      </c>
      <c r="X271" s="84"/>
      <c r="Y271" s="84"/>
      <c r="Z271" s="85" t="str">
        <f>IF(A271="","",IF(X271="",'Ayarlar ve Listeler'!$E$10,X271))</f>
        <v/>
      </c>
      <c r="AA271" s="85" t="str">
        <f>IF(A271="","",IF(Y271="",'Ayarlar ve Listeler'!$E$11,Y271))</f>
        <v/>
      </c>
      <c r="AB271" s="86" t="str">
        <f t="shared" si="27"/>
        <v/>
      </c>
      <c r="AC271" s="86" t="str">
        <f>IF(AB271="","",IFERROR(AB271/'Ayarlar ve Listeler'!$B$5,0))</f>
        <v/>
      </c>
      <c r="AD271" s="109" t="str">
        <f t="shared" si="28"/>
        <v/>
      </c>
      <c r="AE271" s="108" t="str">
        <f>IF(A271="","",IFERROR(MATCH(A271,'Pozisyon Envanteri'!$A$6:$A$105,0),""))</f>
        <v/>
      </c>
      <c r="AF271" s="108" t="str">
        <f t="shared" si="29"/>
        <v/>
      </c>
    </row>
    <row r="272" spans="1:32" ht="48" customHeight="1" x14ac:dyDescent="0.25">
      <c r="A272" s="44"/>
      <c r="B272" s="44"/>
      <c r="C272" s="44"/>
      <c r="D272" s="44"/>
      <c r="E272" s="44"/>
      <c r="F272" s="44"/>
      <c r="G272" s="112"/>
      <c r="H272" s="112"/>
      <c r="I272" s="117" t="str">
        <f t="shared" si="24"/>
        <v/>
      </c>
      <c r="J272" s="87" t="str">
        <f t="shared" si="25"/>
        <v/>
      </c>
      <c r="K272" s="78"/>
      <c r="L272" s="78"/>
      <c r="M272" s="88" t="str">
        <f t="shared" si="26"/>
        <v/>
      </c>
      <c r="N272" s="47" t="str">
        <f>IF(M272="","",IF(M272&gt;='Ayarlar ve Listeler'!$B$8,"Kritik",IF(M272&gt;='Ayarlar ve Listeler'!$B$7,"Yüksek",IF(M272&gt;='Ayarlar ve Listeler'!$B$6,"Orta","Düşük"))))</f>
        <v/>
      </c>
      <c r="O272" s="44"/>
      <c r="P272" s="44"/>
      <c r="Q272" s="44"/>
      <c r="R272" s="44"/>
      <c r="S272" s="44"/>
      <c r="T272" s="44"/>
      <c r="U272" s="44"/>
      <c r="V272" s="44"/>
      <c r="W272" s="109" t="str">
        <f>IF(A272="","",IFERROR(VLOOKUP(T272,'Ayarlar ve Listeler'!$W$17:$X$21,2,FALSE),1))</f>
        <v/>
      </c>
      <c r="X272" s="84"/>
      <c r="Y272" s="84"/>
      <c r="Z272" s="85" t="str">
        <f>IF(A272="","",IF(X272="",'Ayarlar ve Listeler'!$E$10,X272))</f>
        <v/>
      </c>
      <c r="AA272" s="85" t="str">
        <f>IF(A272="","",IF(Y272="",'Ayarlar ve Listeler'!$E$11,Y272))</f>
        <v/>
      </c>
      <c r="AB272" s="86" t="str">
        <f t="shared" si="27"/>
        <v/>
      </c>
      <c r="AC272" s="86" t="str">
        <f>IF(AB272="","",IFERROR(AB272/'Ayarlar ve Listeler'!$B$5,0))</f>
        <v/>
      </c>
      <c r="AD272" s="109" t="str">
        <f t="shared" si="28"/>
        <v/>
      </c>
      <c r="AE272" s="108" t="str">
        <f>IF(A272="","",IFERROR(MATCH(A272,'Pozisyon Envanteri'!$A$6:$A$105,0),""))</f>
        <v/>
      </c>
      <c r="AF272" s="108" t="str">
        <f t="shared" si="29"/>
        <v/>
      </c>
    </row>
    <row r="273" spans="1:32" ht="48" customHeight="1" x14ac:dyDescent="0.25">
      <c r="A273" s="44"/>
      <c r="B273" s="44"/>
      <c r="C273" s="44"/>
      <c r="D273" s="44"/>
      <c r="E273" s="44"/>
      <c r="F273" s="44"/>
      <c r="G273" s="112"/>
      <c r="H273" s="112"/>
      <c r="I273" s="117" t="str">
        <f t="shared" si="24"/>
        <v/>
      </c>
      <c r="J273" s="87" t="str">
        <f t="shared" si="25"/>
        <v/>
      </c>
      <c r="K273" s="78"/>
      <c r="L273" s="78"/>
      <c r="M273" s="88" t="str">
        <f t="shared" si="26"/>
        <v/>
      </c>
      <c r="N273" s="47" t="str">
        <f>IF(M273="","",IF(M273&gt;='Ayarlar ve Listeler'!$B$8,"Kritik",IF(M273&gt;='Ayarlar ve Listeler'!$B$7,"Yüksek",IF(M273&gt;='Ayarlar ve Listeler'!$B$6,"Orta","Düşük"))))</f>
        <v/>
      </c>
      <c r="O273" s="44"/>
      <c r="P273" s="44"/>
      <c r="Q273" s="44"/>
      <c r="R273" s="44"/>
      <c r="S273" s="44"/>
      <c r="T273" s="44"/>
      <c r="U273" s="44"/>
      <c r="V273" s="44"/>
      <c r="W273" s="109" t="str">
        <f>IF(A273="","",IFERROR(VLOOKUP(T273,'Ayarlar ve Listeler'!$W$17:$X$21,2,FALSE),1))</f>
        <v/>
      </c>
      <c r="X273" s="84"/>
      <c r="Y273" s="84"/>
      <c r="Z273" s="85" t="str">
        <f>IF(A273="","",IF(X273="",'Ayarlar ve Listeler'!$E$10,X273))</f>
        <v/>
      </c>
      <c r="AA273" s="85" t="str">
        <f>IF(A273="","",IF(Y273="",'Ayarlar ve Listeler'!$E$11,Y273))</f>
        <v/>
      </c>
      <c r="AB273" s="86" t="str">
        <f t="shared" si="27"/>
        <v/>
      </c>
      <c r="AC273" s="86" t="str">
        <f>IF(AB273="","",IFERROR(AB273/'Ayarlar ve Listeler'!$B$5,0))</f>
        <v/>
      </c>
      <c r="AD273" s="109" t="str">
        <f t="shared" si="28"/>
        <v/>
      </c>
      <c r="AE273" s="108" t="str">
        <f>IF(A273="","",IFERROR(MATCH(A273,'Pozisyon Envanteri'!$A$6:$A$105,0),""))</f>
        <v/>
      </c>
      <c r="AF273" s="108" t="str">
        <f t="shared" si="29"/>
        <v/>
      </c>
    </row>
    <row r="274" spans="1:32" ht="48" customHeight="1" x14ac:dyDescent="0.25">
      <c r="A274" s="44"/>
      <c r="B274" s="44"/>
      <c r="C274" s="44"/>
      <c r="D274" s="44"/>
      <c r="E274" s="44"/>
      <c r="F274" s="44"/>
      <c r="G274" s="112"/>
      <c r="H274" s="112"/>
      <c r="I274" s="117" t="str">
        <f t="shared" si="24"/>
        <v/>
      </c>
      <c r="J274" s="87" t="str">
        <f t="shared" si="25"/>
        <v/>
      </c>
      <c r="K274" s="78"/>
      <c r="L274" s="78"/>
      <c r="M274" s="88" t="str">
        <f t="shared" si="26"/>
        <v/>
      </c>
      <c r="N274" s="47" t="str">
        <f>IF(M274="","",IF(M274&gt;='Ayarlar ve Listeler'!$B$8,"Kritik",IF(M274&gt;='Ayarlar ve Listeler'!$B$7,"Yüksek",IF(M274&gt;='Ayarlar ve Listeler'!$B$6,"Orta","Düşük"))))</f>
        <v/>
      </c>
      <c r="O274" s="44"/>
      <c r="P274" s="44"/>
      <c r="Q274" s="44"/>
      <c r="R274" s="44"/>
      <c r="S274" s="44"/>
      <c r="T274" s="44"/>
      <c r="U274" s="44"/>
      <c r="V274" s="44"/>
      <c r="W274" s="109" t="str">
        <f>IF(A274="","",IFERROR(VLOOKUP(T274,'Ayarlar ve Listeler'!$W$17:$X$21,2,FALSE),1))</f>
        <v/>
      </c>
      <c r="X274" s="84"/>
      <c r="Y274" s="84"/>
      <c r="Z274" s="85" t="str">
        <f>IF(A274="","",IF(X274="",'Ayarlar ve Listeler'!$E$10,X274))</f>
        <v/>
      </c>
      <c r="AA274" s="85" t="str">
        <f>IF(A274="","",IF(Y274="",'Ayarlar ve Listeler'!$E$11,Y274))</f>
        <v/>
      </c>
      <c r="AB274" s="86" t="str">
        <f t="shared" si="27"/>
        <v/>
      </c>
      <c r="AC274" s="86" t="str">
        <f>IF(AB274="","",IFERROR(AB274/'Ayarlar ve Listeler'!$B$5,0))</f>
        <v/>
      </c>
      <c r="AD274" s="109" t="str">
        <f t="shared" si="28"/>
        <v/>
      </c>
      <c r="AE274" s="108" t="str">
        <f>IF(A274="","",IFERROR(MATCH(A274,'Pozisyon Envanteri'!$A$6:$A$105,0),""))</f>
        <v/>
      </c>
      <c r="AF274" s="108" t="str">
        <f t="shared" si="29"/>
        <v/>
      </c>
    </row>
    <row r="275" spans="1:32" ht="48" customHeight="1" x14ac:dyDescent="0.25">
      <c r="A275" s="44"/>
      <c r="B275" s="44"/>
      <c r="C275" s="44"/>
      <c r="D275" s="44"/>
      <c r="E275" s="44"/>
      <c r="F275" s="44"/>
      <c r="G275" s="112"/>
      <c r="H275" s="112"/>
      <c r="I275" s="117" t="str">
        <f t="shared" si="24"/>
        <v/>
      </c>
      <c r="J275" s="87" t="str">
        <f t="shared" si="25"/>
        <v/>
      </c>
      <c r="K275" s="78"/>
      <c r="L275" s="78"/>
      <c r="M275" s="88" t="str">
        <f t="shared" si="26"/>
        <v/>
      </c>
      <c r="N275" s="47" t="str">
        <f>IF(M275="","",IF(M275&gt;='Ayarlar ve Listeler'!$B$8,"Kritik",IF(M275&gt;='Ayarlar ve Listeler'!$B$7,"Yüksek",IF(M275&gt;='Ayarlar ve Listeler'!$B$6,"Orta","Düşük"))))</f>
        <v/>
      </c>
      <c r="O275" s="44"/>
      <c r="P275" s="44"/>
      <c r="Q275" s="44"/>
      <c r="R275" s="44"/>
      <c r="S275" s="44"/>
      <c r="T275" s="44"/>
      <c r="U275" s="44"/>
      <c r="V275" s="44"/>
      <c r="W275" s="109" t="str">
        <f>IF(A275="","",IFERROR(VLOOKUP(T275,'Ayarlar ve Listeler'!$W$17:$X$21,2,FALSE),1))</f>
        <v/>
      </c>
      <c r="X275" s="84"/>
      <c r="Y275" s="84"/>
      <c r="Z275" s="85" t="str">
        <f>IF(A275="","",IF(X275="",'Ayarlar ve Listeler'!$E$10,X275))</f>
        <v/>
      </c>
      <c r="AA275" s="85" t="str">
        <f>IF(A275="","",IF(Y275="",'Ayarlar ve Listeler'!$E$11,Y275))</f>
        <v/>
      </c>
      <c r="AB275" s="86" t="str">
        <f t="shared" si="27"/>
        <v/>
      </c>
      <c r="AC275" s="86" t="str">
        <f>IF(AB275="","",IFERROR(AB275/'Ayarlar ve Listeler'!$B$5,0))</f>
        <v/>
      </c>
      <c r="AD275" s="109" t="str">
        <f t="shared" si="28"/>
        <v/>
      </c>
      <c r="AE275" s="108" t="str">
        <f>IF(A275="","",IFERROR(MATCH(A275,'Pozisyon Envanteri'!$A$6:$A$105,0),""))</f>
        <v/>
      </c>
      <c r="AF275" s="108" t="str">
        <f t="shared" si="29"/>
        <v/>
      </c>
    </row>
    <row r="276" spans="1:32" ht="48" customHeight="1" x14ac:dyDescent="0.25">
      <c r="A276" s="44"/>
      <c r="B276" s="44"/>
      <c r="C276" s="44"/>
      <c r="D276" s="44"/>
      <c r="E276" s="44"/>
      <c r="F276" s="44"/>
      <c r="G276" s="112"/>
      <c r="H276" s="112"/>
      <c r="I276" s="117" t="str">
        <f t="shared" si="24"/>
        <v/>
      </c>
      <c r="J276" s="87" t="str">
        <f t="shared" si="25"/>
        <v/>
      </c>
      <c r="K276" s="78"/>
      <c r="L276" s="78"/>
      <c r="M276" s="88" t="str">
        <f t="shared" si="26"/>
        <v/>
      </c>
      <c r="N276" s="47" t="str">
        <f>IF(M276="","",IF(M276&gt;='Ayarlar ve Listeler'!$B$8,"Kritik",IF(M276&gt;='Ayarlar ve Listeler'!$B$7,"Yüksek",IF(M276&gt;='Ayarlar ve Listeler'!$B$6,"Orta","Düşük"))))</f>
        <v/>
      </c>
      <c r="O276" s="44"/>
      <c r="P276" s="44"/>
      <c r="Q276" s="44"/>
      <c r="R276" s="44"/>
      <c r="S276" s="44"/>
      <c r="T276" s="44"/>
      <c r="U276" s="44"/>
      <c r="V276" s="44"/>
      <c r="W276" s="109" t="str">
        <f>IF(A276="","",IFERROR(VLOOKUP(T276,'Ayarlar ve Listeler'!$W$17:$X$21,2,FALSE),1))</f>
        <v/>
      </c>
      <c r="X276" s="84"/>
      <c r="Y276" s="84"/>
      <c r="Z276" s="85" t="str">
        <f>IF(A276="","",IF(X276="",'Ayarlar ve Listeler'!$E$10,X276))</f>
        <v/>
      </c>
      <c r="AA276" s="85" t="str">
        <f>IF(A276="","",IF(Y276="",'Ayarlar ve Listeler'!$E$11,Y276))</f>
        <v/>
      </c>
      <c r="AB276" s="86" t="str">
        <f t="shared" si="27"/>
        <v/>
      </c>
      <c r="AC276" s="86" t="str">
        <f>IF(AB276="","",IFERROR(AB276/'Ayarlar ve Listeler'!$B$5,0))</f>
        <v/>
      </c>
      <c r="AD276" s="109" t="str">
        <f t="shared" si="28"/>
        <v/>
      </c>
      <c r="AE276" s="108" t="str">
        <f>IF(A276="","",IFERROR(MATCH(A276,'Pozisyon Envanteri'!$A$6:$A$105,0),""))</f>
        <v/>
      </c>
      <c r="AF276" s="108" t="str">
        <f t="shared" si="29"/>
        <v/>
      </c>
    </row>
    <row r="277" spans="1:32" ht="48" customHeight="1" x14ac:dyDescent="0.25">
      <c r="A277" s="44"/>
      <c r="B277" s="44"/>
      <c r="C277" s="44"/>
      <c r="D277" s="44"/>
      <c r="E277" s="44"/>
      <c r="F277" s="44"/>
      <c r="G277" s="112"/>
      <c r="H277" s="112"/>
      <c r="I277" s="117" t="str">
        <f t="shared" si="24"/>
        <v/>
      </c>
      <c r="J277" s="87" t="str">
        <f t="shared" si="25"/>
        <v/>
      </c>
      <c r="K277" s="78"/>
      <c r="L277" s="78"/>
      <c r="M277" s="88" t="str">
        <f t="shared" si="26"/>
        <v/>
      </c>
      <c r="N277" s="47" t="str">
        <f>IF(M277="","",IF(M277&gt;='Ayarlar ve Listeler'!$B$8,"Kritik",IF(M277&gt;='Ayarlar ve Listeler'!$B$7,"Yüksek",IF(M277&gt;='Ayarlar ve Listeler'!$B$6,"Orta","Düşük"))))</f>
        <v/>
      </c>
      <c r="O277" s="44"/>
      <c r="P277" s="44"/>
      <c r="Q277" s="44"/>
      <c r="R277" s="44"/>
      <c r="S277" s="44"/>
      <c r="T277" s="44"/>
      <c r="U277" s="44"/>
      <c r="V277" s="44"/>
      <c r="W277" s="109" t="str">
        <f>IF(A277="","",IFERROR(VLOOKUP(T277,'Ayarlar ve Listeler'!$W$17:$X$21,2,FALSE),1))</f>
        <v/>
      </c>
      <c r="X277" s="84"/>
      <c r="Y277" s="84"/>
      <c r="Z277" s="85" t="str">
        <f>IF(A277="","",IF(X277="",'Ayarlar ve Listeler'!$E$10,X277))</f>
        <v/>
      </c>
      <c r="AA277" s="85" t="str">
        <f>IF(A277="","",IF(Y277="",'Ayarlar ve Listeler'!$E$11,Y277))</f>
        <v/>
      </c>
      <c r="AB277" s="86" t="str">
        <f t="shared" si="27"/>
        <v/>
      </c>
      <c r="AC277" s="86" t="str">
        <f>IF(AB277="","",IFERROR(AB277/'Ayarlar ve Listeler'!$B$5,0))</f>
        <v/>
      </c>
      <c r="AD277" s="109" t="str">
        <f t="shared" si="28"/>
        <v/>
      </c>
      <c r="AE277" s="108" t="str">
        <f>IF(A277="","",IFERROR(MATCH(A277,'Pozisyon Envanteri'!$A$6:$A$105,0),""))</f>
        <v/>
      </c>
      <c r="AF277" s="108" t="str">
        <f t="shared" si="29"/>
        <v/>
      </c>
    </row>
    <row r="278" spans="1:32" ht="48" customHeight="1" x14ac:dyDescent="0.25">
      <c r="A278" s="44"/>
      <c r="B278" s="44"/>
      <c r="C278" s="44"/>
      <c r="D278" s="44"/>
      <c r="E278" s="44"/>
      <c r="F278" s="44"/>
      <c r="G278" s="112"/>
      <c r="H278" s="112"/>
      <c r="I278" s="117" t="str">
        <f t="shared" si="24"/>
        <v/>
      </c>
      <c r="J278" s="87" t="str">
        <f t="shared" si="25"/>
        <v/>
      </c>
      <c r="K278" s="78"/>
      <c r="L278" s="78"/>
      <c r="M278" s="88" t="str">
        <f t="shared" si="26"/>
        <v/>
      </c>
      <c r="N278" s="47" t="str">
        <f>IF(M278="","",IF(M278&gt;='Ayarlar ve Listeler'!$B$8,"Kritik",IF(M278&gt;='Ayarlar ve Listeler'!$B$7,"Yüksek",IF(M278&gt;='Ayarlar ve Listeler'!$B$6,"Orta","Düşük"))))</f>
        <v/>
      </c>
      <c r="O278" s="44"/>
      <c r="P278" s="44"/>
      <c r="Q278" s="44"/>
      <c r="R278" s="44"/>
      <c r="S278" s="44"/>
      <c r="T278" s="44"/>
      <c r="U278" s="44"/>
      <c r="V278" s="44"/>
      <c r="W278" s="109" t="str">
        <f>IF(A278="","",IFERROR(VLOOKUP(T278,'Ayarlar ve Listeler'!$W$17:$X$21,2,FALSE),1))</f>
        <v/>
      </c>
      <c r="X278" s="84"/>
      <c r="Y278" s="84"/>
      <c r="Z278" s="85" t="str">
        <f>IF(A278="","",IF(X278="",'Ayarlar ve Listeler'!$E$10,X278))</f>
        <v/>
      </c>
      <c r="AA278" s="85" t="str">
        <f>IF(A278="","",IF(Y278="",'Ayarlar ve Listeler'!$E$11,Y278))</f>
        <v/>
      </c>
      <c r="AB278" s="86" t="str">
        <f t="shared" si="27"/>
        <v/>
      </c>
      <c r="AC278" s="86" t="str">
        <f>IF(AB278="","",IFERROR(AB278/'Ayarlar ve Listeler'!$B$5,0))</f>
        <v/>
      </c>
      <c r="AD278" s="109" t="str">
        <f t="shared" si="28"/>
        <v/>
      </c>
      <c r="AE278" s="108" t="str">
        <f>IF(A278="","",IFERROR(MATCH(A278,'Pozisyon Envanteri'!$A$6:$A$105,0),""))</f>
        <v/>
      </c>
      <c r="AF278" s="108" t="str">
        <f t="shared" si="29"/>
        <v/>
      </c>
    </row>
    <row r="279" spans="1:32" ht="48" customHeight="1" x14ac:dyDescent="0.25">
      <c r="A279" s="44"/>
      <c r="B279" s="44"/>
      <c r="C279" s="44"/>
      <c r="D279" s="44"/>
      <c r="E279" s="44"/>
      <c r="F279" s="44"/>
      <c r="G279" s="112"/>
      <c r="H279" s="112"/>
      <c r="I279" s="117" t="str">
        <f t="shared" si="24"/>
        <v/>
      </c>
      <c r="J279" s="87" t="str">
        <f t="shared" si="25"/>
        <v/>
      </c>
      <c r="K279" s="78"/>
      <c r="L279" s="78"/>
      <c r="M279" s="88" t="str">
        <f t="shared" si="26"/>
        <v/>
      </c>
      <c r="N279" s="47" t="str">
        <f>IF(M279="","",IF(M279&gt;='Ayarlar ve Listeler'!$B$8,"Kritik",IF(M279&gt;='Ayarlar ve Listeler'!$B$7,"Yüksek",IF(M279&gt;='Ayarlar ve Listeler'!$B$6,"Orta","Düşük"))))</f>
        <v/>
      </c>
      <c r="O279" s="44"/>
      <c r="P279" s="44"/>
      <c r="Q279" s="44"/>
      <c r="R279" s="44"/>
      <c r="S279" s="44"/>
      <c r="T279" s="44"/>
      <c r="U279" s="44"/>
      <c r="V279" s="44"/>
      <c r="W279" s="109" t="str">
        <f>IF(A279="","",IFERROR(VLOOKUP(T279,'Ayarlar ve Listeler'!$W$17:$X$21,2,FALSE),1))</f>
        <v/>
      </c>
      <c r="X279" s="84"/>
      <c r="Y279" s="84"/>
      <c r="Z279" s="85" t="str">
        <f>IF(A279="","",IF(X279="",'Ayarlar ve Listeler'!$E$10,X279))</f>
        <v/>
      </c>
      <c r="AA279" s="85" t="str">
        <f>IF(A279="","",IF(Y279="",'Ayarlar ve Listeler'!$E$11,Y279))</f>
        <v/>
      </c>
      <c r="AB279" s="86" t="str">
        <f t="shared" si="27"/>
        <v/>
      </c>
      <c r="AC279" s="86" t="str">
        <f>IF(AB279="","",IFERROR(AB279/'Ayarlar ve Listeler'!$B$5,0))</f>
        <v/>
      </c>
      <c r="AD279" s="109" t="str">
        <f t="shared" si="28"/>
        <v/>
      </c>
      <c r="AE279" s="108" t="str">
        <f>IF(A279="","",IFERROR(MATCH(A279,'Pozisyon Envanteri'!$A$6:$A$105,0),""))</f>
        <v/>
      </c>
      <c r="AF279" s="108" t="str">
        <f t="shared" si="29"/>
        <v/>
      </c>
    </row>
    <row r="280" spans="1:32" ht="48" customHeight="1" x14ac:dyDescent="0.25">
      <c r="A280" s="44"/>
      <c r="B280" s="44"/>
      <c r="C280" s="44"/>
      <c r="D280" s="44"/>
      <c r="E280" s="44"/>
      <c r="F280" s="44"/>
      <c r="G280" s="112"/>
      <c r="H280" s="112"/>
      <c r="I280" s="117" t="str">
        <f t="shared" si="24"/>
        <v/>
      </c>
      <c r="J280" s="87" t="str">
        <f t="shared" si="25"/>
        <v/>
      </c>
      <c r="K280" s="78"/>
      <c r="L280" s="78"/>
      <c r="M280" s="88" t="str">
        <f t="shared" si="26"/>
        <v/>
      </c>
      <c r="N280" s="47" t="str">
        <f>IF(M280="","",IF(M280&gt;='Ayarlar ve Listeler'!$B$8,"Kritik",IF(M280&gt;='Ayarlar ve Listeler'!$B$7,"Yüksek",IF(M280&gt;='Ayarlar ve Listeler'!$B$6,"Orta","Düşük"))))</f>
        <v/>
      </c>
      <c r="O280" s="44"/>
      <c r="P280" s="44"/>
      <c r="Q280" s="44"/>
      <c r="R280" s="44"/>
      <c r="S280" s="44"/>
      <c r="T280" s="44"/>
      <c r="U280" s="44"/>
      <c r="V280" s="44"/>
      <c r="W280" s="109" t="str">
        <f>IF(A280="","",IFERROR(VLOOKUP(T280,'Ayarlar ve Listeler'!$W$17:$X$21,2,FALSE),1))</f>
        <v/>
      </c>
      <c r="X280" s="84"/>
      <c r="Y280" s="84"/>
      <c r="Z280" s="85" t="str">
        <f>IF(A280="","",IF(X280="",'Ayarlar ve Listeler'!$E$10,X280))</f>
        <v/>
      </c>
      <c r="AA280" s="85" t="str">
        <f>IF(A280="","",IF(Y280="",'Ayarlar ve Listeler'!$E$11,Y280))</f>
        <v/>
      </c>
      <c r="AB280" s="86" t="str">
        <f t="shared" si="27"/>
        <v/>
      </c>
      <c r="AC280" s="86" t="str">
        <f>IF(AB280="","",IFERROR(AB280/'Ayarlar ve Listeler'!$B$5,0))</f>
        <v/>
      </c>
      <c r="AD280" s="109" t="str">
        <f t="shared" si="28"/>
        <v/>
      </c>
      <c r="AE280" s="108" t="str">
        <f>IF(A280="","",IFERROR(MATCH(A280,'Pozisyon Envanteri'!$A$6:$A$105,0),""))</f>
        <v/>
      </c>
      <c r="AF280" s="108" t="str">
        <f t="shared" si="29"/>
        <v/>
      </c>
    </row>
    <row r="281" spans="1:32" ht="48" customHeight="1" x14ac:dyDescent="0.25">
      <c r="A281" s="44"/>
      <c r="B281" s="44"/>
      <c r="C281" s="44"/>
      <c r="D281" s="44"/>
      <c r="E281" s="44"/>
      <c r="F281" s="44"/>
      <c r="G281" s="112"/>
      <c r="H281" s="112"/>
      <c r="I281" s="117" t="str">
        <f t="shared" si="24"/>
        <v/>
      </c>
      <c r="J281" s="87" t="str">
        <f t="shared" si="25"/>
        <v/>
      </c>
      <c r="K281" s="78"/>
      <c r="L281" s="78"/>
      <c r="M281" s="88" t="str">
        <f t="shared" si="26"/>
        <v/>
      </c>
      <c r="N281" s="47" t="str">
        <f>IF(M281="","",IF(M281&gt;='Ayarlar ve Listeler'!$B$8,"Kritik",IF(M281&gt;='Ayarlar ve Listeler'!$B$7,"Yüksek",IF(M281&gt;='Ayarlar ve Listeler'!$B$6,"Orta","Düşük"))))</f>
        <v/>
      </c>
      <c r="O281" s="44"/>
      <c r="P281" s="44"/>
      <c r="Q281" s="44"/>
      <c r="R281" s="44"/>
      <c r="S281" s="44"/>
      <c r="T281" s="44"/>
      <c r="U281" s="44"/>
      <c r="V281" s="44"/>
      <c r="W281" s="109" t="str">
        <f>IF(A281="","",IFERROR(VLOOKUP(T281,'Ayarlar ve Listeler'!$W$17:$X$21,2,FALSE),1))</f>
        <v/>
      </c>
      <c r="X281" s="84"/>
      <c r="Y281" s="84"/>
      <c r="Z281" s="85" t="str">
        <f>IF(A281="","",IF(X281="",'Ayarlar ve Listeler'!$E$10,X281))</f>
        <v/>
      </c>
      <c r="AA281" s="85" t="str">
        <f>IF(A281="","",IF(Y281="",'Ayarlar ve Listeler'!$E$11,Y281))</f>
        <v/>
      </c>
      <c r="AB281" s="86" t="str">
        <f t="shared" si="27"/>
        <v/>
      </c>
      <c r="AC281" s="86" t="str">
        <f>IF(AB281="","",IFERROR(AB281/'Ayarlar ve Listeler'!$B$5,0))</f>
        <v/>
      </c>
      <c r="AD281" s="109" t="str">
        <f t="shared" si="28"/>
        <v/>
      </c>
      <c r="AE281" s="108" t="str">
        <f>IF(A281="","",IFERROR(MATCH(A281,'Pozisyon Envanteri'!$A$6:$A$105,0),""))</f>
        <v/>
      </c>
      <c r="AF281" s="108" t="str">
        <f t="shared" si="29"/>
        <v/>
      </c>
    </row>
    <row r="282" spans="1:32" ht="48" customHeight="1" x14ac:dyDescent="0.25">
      <c r="A282" s="44"/>
      <c r="B282" s="44"/>
      <c r="C282" s="44"/>
      <c r="D282" s="44"/>
      <c r="E282" s="44"/>
      <c r="F282" s="44"/>
      <c r="G282" s="112"/>
      <c r="H282" s="112"/>
      <c r="I282" s="117" t="str">
        <f t="shared" si="24"/>
        <v/>
      </c>
      <c r="J282" s="87" t="str">
        <f t="shared" si="25"/>
        <v/>
      </c>
      <c r="K282" s="78"/>
      <c r="L282" s="78"/>
      <c r="M282" s="88" t="str">
        <f t="shared" si="26"/>
        <v/>
      </c>
      <c r="N282" s="47" t="str">
        <f>IF(M282="","",IF(M282&gt;='Ayarlar ve Listeler'!$B$8,"Kritik",IF(M282&gt;='Ayarlar ve Listeler'!$B$7,"Yüksek",IF(M282&gt;='Ayarlar ve Listeler'!$B$6,"Orta","Düşük"))))</f>
        <v/>
      </c>
      <c r="O282" s="44"/>
      <c r="P282" s="44"/>
      <c r="Q282" s="44"/>
      <c r="R282" s="44"/>
      <c r="S282" s="44"/>
      <c r="T282" s="44"/>
      <c r="U282" s="44"/>
      <c r="V282" s="44"/>
      <c r="W282" s="109" t="str">
        <f>IF(A282="","",IFERROR(VLOOKUP(T282,'Ayarlar ve Listeler'!$W$17:$X$21,2,FALSE),1))</f>
        <v/>
      </c>
      <c r="X282" s="84"/>
      <c r="Y282" s="84"/>
      <c r="Z282" s="85" t="str">
        <f>IF(A282="","",IF(X282="",'Ayarlar ve Listeler'!$E$10,X282))</f>
        <v/>
      </c>
      <c r="AA282" s="85" t="str">
        <f>IF(A282="","",IF(Y282="",'Ayarlar ve Listeler'!$E$11,Y282))</f>
        <v/>
      </c>
      <c r="AB282" s="86" t="str">
        <f t="shared" si="27"/>
        <v/>
      </c>
      <c r="AC282" s="86" t="str">
        <f>IF(AB282="","",IFERROR(AB282/'Ayarlar ve Listeler'!$B$5,0))</f>
        <v/>
      </c>
      <c r="AD282" s="109" t="str">
        <f t="shared" si="28"/>
        <v/>
      </c>
      <c r="AE282" s="108" t="str">
        <f>IF(A282="","",IFERROR(MATCH(A282,'Pozisyon Envanteri'!$A$6:$A$105,0),""))</f>
        <v/>
      </c>
      <c r="AF282" s="108" t="str">
        <f t="shared" si="29"/>
        <v/>
      </c>
    </row>
    <row r="283" spans="1:32" ht="48" customHeight="1" x14ac:dyDescent="0.25">
      <c r="A283" s="44"/>
      <c r="B283" s="44"/>
      <c r="C283" s="44"/>
      <c r="D283" s="44"/>
      <c r="E283" s="44"/>
      <c r="F283" s="44"/>
      <c r="G283" s="112"/>
      <c r="H283" s="112"/>
      <c r="I283" s="117" t="str">
        <f t="shared" si="24"/>
        <v/>
      </c>
      <c r="J283" s="87" t="str">
        <f t="shared" si="25"/>
        <v/>
      </c>
      <c r="K283" s="78"/>
      <c r="L283" s="78"/>
      <c r="M283" s="88" t="str">
        <f t="shared" si="26"/>
        <v/>
      </c>
      <c r="N283" s="47" t="str">
        <f>IF(M283="","",IF(M283&gt;='Ayarlar ve Listeler'!$B$8,"Kritik",IF(M283&gt;='Ayarlar ve Listeler'!$B$7,"Yüksek",IF(M283&gt;='Ayarlar ve Listeler'!$B$6,"Orta","Düşük"))))</f>
        <v/>
      </c>
      <c r="O283" s="44"/>
      <c r="P283" s="44"/>
      <c r="Q283" s="44"/>
      <c r="R283" s="44"/>
      <c r="S283" s="44"/>
      <c r="T283" s="44"/>
      <c r="U283" s="44"/>
      <c r="V283" s="44"/>
      <c r="W283" s="109" t="str">
        <f>IF(A283="","",IFERROR(VLOOKUP(T283,'Ayarlar ve Listeler'!$W$17:$X$21,2,FALSE),1))</f>
        <v/>
      </c>
      <c r="X283" s="84"/>
      <c r="Y283" s="84"/>
      <c r="Z283" s="85" t="str">
        <f>IF(A283="","",IF(X283="",'Ayarlar ve Listeler'!$E$10,X283))</f>
        <v/>
      </c>
      <c r="AA283" s="85" t="str">
        <f>IF(A283="","",IF(Y283="",'Ayarlar ve Listeler'!$E$11,Y283))</f>
        <v/>
      </c>
      <c r="AB283" s="86" t="str">
        <f t="shared" si="27"/>
        <v/>
      </c>
      <c r="AC283" s="86" t="str">
        <f>IF(AB283="","",IFERROR(AB283/'Ayarlar ve Listeler'!$B$5,0))</f>
        <v/>
      </c>
      <c r="AD283" s="109" t="str">
        <f t="shared" si="28"/>
        <v/>
      </c>
      <c r="AE283" s="108" t="str">
        <f>IF(A283="","",IFERROR(MATCH(A283,'Pozisyon Envanteri'!$A$6:$A$105,0),""))</f>
        <v/>
      </c>
      <c r="AF283" s="108" t="str">
        <f t="shared" si="29"/>
        <v/>
      </c>
    </row>
    <row r="284" spans="1:32" ht="48" customHeight="1" x14ac:dyDescent="0.25">
      <c r="A284" s="44"/>
      <c r="B284" s="44"/>
      <c r="C284" s="44"/>
      <c r="D284" s="44"/>
      <c r="E284" s="44"/>
      <c r="F284" s="44"/>
      <c r="G284" s="112"/>
      <c r="H284" s="112"/>
      <c r="I284" s="117" t="str">
        <f t="shared" si="24"/>
        <v/>
      </c>
      <c r="J284" s="87" t="str">
        <f t="shared" si="25"/>
        <v/>
      </c>
      <c r="K284" s="78"/>
      <c r="L284" s="78"/>
      <c r="M284" s="88" t="str">
        <f t="shared" si="26"/>
        <v/>
      </c>
      <c r="N284" s="47" t="str">
        <f>IF(M284="","",IF(M284&gt;='Ayarlar ve Listeler'!$B$8,"Kritik",IF(M284&gt;='Ayarlar ve Listeler'!$B$7,"Yüksek",IF(M284&gt;='Ayarlar ve Listeler'!$B$6,"Orta","Düşük"))))</f>
        <v/>
      </c>
      <c r="O284" s="44"/>
      <c r="P284" s="44"/>
      <c r="Q284" s="44"/>
      <c r="R284" s="44"/>
      <c r="S284" s="44"/>
      <c r="T284" s="44"/>
      <c r="U284" s="44"/>
      <c r="V284" s="44"/>
      <c r="W284" s="109" t="str">
        <f>IF(A284="","",IFERROR(VLOOKUP(T284,'Ayarlar ve Listeler'!$W$17:$X$21,2,FALSE),1))</f>
        <v/>
      </c>
      <c r="X284" s="84"/>
      <c r="Y284" s="84"/>
      <c r="Z284" s="85" t="str">
        <f>IF(A284="","",IF(X284="",'Ayarlar ve Listeler'!$E$10,X284))</f>
        <v/>
      </c>
      <c r="AA284" s="85" t="str">
        <f>IF(A284="","",IF(Y284="",'Ayarlar ve Listeler'!$E$11,Y284))</f>
        <v/>
      </c>
      <c r="AB284" s="86" t="str">
        <f t="shared" si="27"/>
        <v/>
      </c>
      <c r="AC284" s="86" t="str">
        <f>IF(AB284="","",IFERROR(AB284/'Ayarlar ve Listeler'!$B$5,0))</f>
        <v/>
      </c>
      <c r="AD284" s="109" t="str">
        <f t="shared" si="28"/>
        <v/>
      </c>
      <c r="AE284" s="108" t="str">
        <f>IF(A284="","",IFERROR(MATCH(A284,'Pozisyon Envanteri'!$A$6:$A$105,0),""))</f>
        <v/>
      </c>
      <c r="AF284" s="108" t="str">
        <f t="shared" si="29"/>
        <v/>
      </c>
    </row>
    <row r="285" spans="1:32" ht="48" customHeight="1" x14ac:dyDescent="0.25">
      <c r="A285" s="44"/>
      <c r="B285" s="44"/>
      <c r="C285" s="44"/>
      <c r="D285" s="44"/>
      <c r="E285" s="44"/>
      <c r="F285" s="44"/>
      <c r="G285" s="112"/>
      <c r="H285" s="112"/>
      <c r="I285" s="117" t="str">
        <f t="shared" si="24"/>
        <v/>
      </c>
      <c r="J285" s="87" t="str">
        <f t="shared" si="25"/>
        <v/>
      </c>
      <c r="K285" s="78"/>
      <c r="L285" s="78"/>
      <c r="M285" s="88" t="str">
        <f t="shared" si="26"/>
        <v/>
      </c>
      <c r="N285" s="47" t="str">
        <f>IF(M285="","",IF(M285&gt;='Ayarlar ve Listeler'!$B$8,"Kritik",IF(M285&gt;='Ayarlar ve Listeler'!$B$7,"Yüksek",IF(M285&gt;='Ayarlar ve Listeler'!$B$6,"Orta","Düşük"))))</f>
        <v/>
      </c>
      <c r="O285" s="44"/>
      <c r="P285" s="44"/>
      <c r="Q285" s="44"/>
      <c r="R285" s="44"/>
      <c r="S285" s="44"/>
      <c r="T285" s="44"/>
      <c r="U285" s="44"/>
      <c r="V285" s="44"/>
      <c r="W285" s="109" t="str">
        <f>IF(A285="","",IFERROR(VLOOKUP(T285,'Ayarlar ve Listeler'!$W$17:$X$21,2,FALSE),1))</f>
        <v/>
      </c>
      <c r="X285" s="84"/>
      <c r="Y285" s="84"/>
      <c r="Z285" s="85" t="str">
        <f>IF(A285="","",IF(X285="",'Ayarlar ve Listeler'!$E$10,X285))</f>
        <v/>
      </c>
      <c r="AA285" s="85" t="str">
        <f>IF(A285="","",IF(Y285="",'Ayarlar ve Listeler'!$E$11,Y285))</f>
        <v/>
      </c>
      <c r="AB285" s="86" t="str">
        <f t="shared" si="27"/>
        <v/>
      </c>
      <c r="AC285" s="86" t="str">
        <f>IF(AB285="","",IFERROR(AB285/'Ayarlar ve Listeler'!$B$5,0))</f>
        <v/>
      </c>
      <c r="AD285" s="109" t="str">
        <f t="shared" si="28"/>
        <v/>
      </c>
      <c r="AE285" s="108" t="str">
        <f>IF(A285="","",IFERROR(MATCH(A285,'Pozisyon Envanteri'!$A$6:$A$105,0),""))</f>
        <v/>
      </c>
      <c r="AF285" s="108" t="str">
        <f t="shared" si="29"/>
        <v/>
      </c>
    </row>
    <row r="286" spans="1:32" ht="48" customHeight="1" x14ac:dyDescent="0.25">
      <c r="A286" s="44"/>
      <c r="B286" s="44"/>
      <c r="C286" s="44"/>
      <c r="D286" s="44"/>
      <c r="E286" s="44"/>
      <c r="F286" s="44"/>
      <c r="G286" s="112"/>
      <c r="H286" s="112"/>
      <c r="I286" s="117" t="str">
        <f t="shared" si="24"/>
        <v/>
      </c>
      <c r="J286" s="87" t="str">
        <f t="shared" si="25"/>
        <v/>
      </c>
      <c r="K286" s="78"/>
      <c r="L286" s="78"/>
      <c r="M286" s="88" t="str">
        <f t="shared" si="26"/>
        <v/>
      </c>
      <c r="N286" s="47" t="str">
        <f>IF(M286="","",IF(M286&gt;='Ayarlar ve Listeler'!$B$8,"Kritik",IF(M286&gt;='Ayarlar ve Listeler'!$B$7,"Yüksek",IF(M286&gt;='Ayarlar ve Listeler'!$B$6,"Orta","Düşük"))))</f>
        <v/>
      </c>
      <c r="O286" s="44"/>
      <c r="P286" s="44"/>
      <c r="Q286" s="44"/>
      <c r="R286" s="44"/>
      <c r="S286" s="44"/>
      <c r="T286" s="44"/>
      <c r="U286" s="44"/>
      <c r="V286" s="44"/>
      <c r="W286" s="109" t="str">
        <f>IF(A286="","",IFERROR(VLOOKUP(T286,'Ayarlar ve Listeler'!$W$17:$X$21,2,FALSE),1))</f>
        <v/>
      </c>
      <c r="X286" s="84"/>
      <c r="Y286" s="84"/>
      <c r="Z286" s="85" t="str">
        <f>IF(A286="","",IF(X286="",'Ayarlar ve Listeler'!$E$10,X286))</f>
        <v/>
      </c>
      <c r="AA286" s="85" t="str">
        <f>IF(A286="","",IF(Y286="",'Ayarlar ve Listeler'!$E$11,Y286))</f>
        <v/>
      </c>
      <c r="AB286" s="86" t="str">
        <f t="shared" si="27"/>
        <v/>
      </c>
      <c r="AC286" s="86" t="str">
        <f>IF(AB286="","",IFERROR(AB286/'Ayarlar ve Listeler'!$B$5,0))</f>
        <v/>
      </c>
      <c r="AD286" s="109" t="str">
        <f t="shared" si="28"/>
        <v/>
      </c>
      <c r="AE286" s="108" t="str">
        <f>IF(A286="","",IFERROR(MATCH(A286,'Pozisyon Envanteri'!$A$6:$A$105,0),""))</f>
        <v/>
      </c>
      <c r="AF286" s="108" t="str">
        <f t="shared" si="29"/>
        <v/>
      </c>
    </row>
    <row r="287" spans="1:32" ht="48" customHeight="1" x14ac:dyDescent="0.25">
      <c r="A287" s="44"/>
      <c r="B287" s="44"/>
      <c r="C287" s="44"/>
      <c r="D287" s="44"/>
      <c r="E287" s="44"/>
      <c r="F287" s="44"/>
      <c r="G287" s="112"/>
      <c r="H287" s="112"/>
      <c r="I287" s="117" t="str">
        <f t="shared" si="24"/>
        <v/>
      </c>
      <c r="J287" s="87" t="str">
        <f t="shared" si="25"/>
        <v/>
      </c>
      <c r="K287" s="78"/>
      <c r="L287" s="78"/>
      <c r="M287" s="88" t="str">
        <f t="shared" si="26"/>
        <v/>
      </c>
      <c r="N287" s="47" t="str">
        <f>IF(M287="","",IF(M287&gt;='Ayarlar ve Listeler'!$B$8,"Kritik",IF(M287&gt;='Ayarlar ve Listeler'!$B$7,"Yüksek",IF(M287&gt;='Ayarlar ve Listeler'!$B$6,"Orta","Düşük"))))</f>
        <v/>
      </c>
      <c r="O287" s="44"/>
      <c r="P287" s="44"/>
      <c r="Q287" s="44"/>
      <c r="R287" s="44"/>
      <c r="S287" s="44"/>
      <c r="T287" s="44"/>
      <c r="U287" s="44"/>
      <c r="V287" s="44"/>
      <c r="W287" s="109" t="str">
        <f>IF(A287="","",IFERROR(VLOOKUP(T287,'Ayarlar ve Listeler'!$W$17:$X$21,2,FALSE),1))</f>
        <v/>
      </c>
      <c r="X287" s="84"/>
      <c r="Y287" s="84"/>
      <c r="Z287" s="85" t="str">
        <f>IF(A287="","",IF(X287="",'Ayarlar ve Listeler'!$E$10,X287))</f>
        <v/>
      </c>
      <c r="AA287" s="85" t="str">
        <f>IF(A287="","",IF(Y287="",'Ayarlar ve Listeler'!$E$11,Y287))</f>
        <v/>
      </c>
      <c r="AB287" s="86" t="str">
        <f t="shared" si="27"/>
        <v/>
      </c>
      <c r="AC287" s="86" t="str">
        <f>IF(AB287="","",IFERROR(AB287/'Ayarlar ve Listeler'!$B$5,0))</f>
        <v/>
      </c>
      <c r="AD287" s="109" t="str">
        <f t="shared" si="28"/>
        <v/>
      </c>
      <c r="AE287" s="108" t="str">
        <f>IF(A287="","",IFERROR(MATCH(A287,'Pozisyon Envanteri'!$A$6:$A$105,0),""))</f>
        <v/>
      </c>
      <c r="AF287" s="108" t="str">
        <f t="shared" si="29"/>
        <v/>
      </c>
    </row>
    <row r="288" spans="1:32" ht="48" customHeight="1" x14ac:dyDescent="0.25">
      <c r="A288" s="44"/>
      <c r="B288" s="44"/>
      <c r="C288" s="44"/>
      <c r="D288" s="44"/>
      <c r="E288" s="44"/>
      <c r="F288" s="44"/>
      <c r="G288" s="112"/>
      <c r="H288" s="112"/>
      <c r="I288" s="117" t="str">
        <f t="shared" si="24"/>
        <v/>
      </c>
      <c r="J288" s="87" t="str">
        <f t="shared" si="25"/>
        <v/>
      </c>
      <c r="K288" s="78"/>
      <c r="L288" s="78"/>
      <c r="M288" s="88" t="str">
        <f t="shared" si="26"/>
        <v/>
      </c>
      <c r="N288" s="47" t="str">
        <f>IF(M288="","",IF(M288&gt;='Ayarlar ve Listeler'!$B$8,"Kritik",IF(M288&gt;='Ayarlar ve Listeler'!$B$7,"Yüksek",IF(M288&gt;='Ayarlar ve Listeler'!$B$6,"Orta","Düşük"))))</f>
        <v/>
      </c>
      <c r="O288" s="44"/>
      <c r="P288" s="44"/>
      <c r="Q288" s="44"/>
      <c r="R288" s="44"/>
      <c r="S288" s="44"/>
      <c r="T288" s="44"/>
      <c r="U288" s="44"/>
      <c r="V288" s="44"/>
      <c r="W288" s="109" t="str">
        <f>IF(A288="","",IFERROR(VLOOKUP(T288,'Ayarlar ve Listeler'!$W$17:$X$21,2,FALSE),1))</f>
        <v/>
      </c>
      <c r="X288" s="84"/>
      <c r="Y288" s="84"/>
      <c r="Z288" s="85" t="str">
        <f>IF(A288="","",IF(X288="",'Ayarlar ve Listeler'!$E$10,X288))</f>
        <v/>
      </c>
      <c r="AA288" s="85" t="str">
        <f>IF(A288="","",IF(Y288="",'Ayarlar ve Listeler'!$E$11,Y288))</f>
        <v/>
      </c>
      <c r="AB288" s="86" t="str">
        <f t="shared" si="27"/>
        <v/>
      </c>
      <c r="AC288" s="86" t="str">
        <f>IF(AB288="","",IFERROR(AB288/'Ayarlar ve Listeler'!$B$5,0))</f>
        <v/>
      </c>
      <c r="AD288" s="109" t="str">
        <f t="shared" si="28"/>
        <v/>
      </c>
      <c r="AE288" s="108" t="str">
        <f>IF(A288="","",IFERROR(MATCH(A288,'Pozisyon Envanteri'!$A$6:$A$105,0),""))</f>
        <v/>
      </c>
      <c r="AF288" s="108" t="str">
        <f t="shared" si="29"/>
        <v/>
      </c>
    </row>
    <row r="289" spans="1:32" ht="48" customHeight="1" x14ac:dyDescent="0.25">
      <c r="A289" s="44"/>
      <c r="B289" s="44"/>
      <c r="C289" s="44"/>
      <c r="D289" s="44"/>
      <c r="E289" s="44"/>
      <c r="F289" s="44"/>
      <c r="G289" s="112"/>
      <c r="H289" s="112"/>
      <c r="I289" s="117" t="str">
        <f t="shared" si="24"/>
        <v/>
      </c>
      <c r="J289" s="87" t="str">
        <f t="shared" si="25"/>
        <v/>
      </c>
      <c r="K289" s="78"/>
      <c r="L289" s="78"/>
      <c r="M289" s="88" t="str">
        <f t="shared" si="26"/>
        <v/>
      </c>
      <c r="N289" s="47" t="str">
        <f>IF(M289="","",IF(M289&gt;='Ayarlar ve Listeler'!$B$8,"Kritik",IF(M289&gt;='Ayarlar ve Listeler'!$B$7,"Yüksek",IF(M289&gt;='Ayarlar ve Listeler'!$B$6,"Orta","Düşük"))))</f>
        <v/>
      </c>
      <c r="O289" s="44"/>
      <c r="P289" s="44"/>
      <c r="Q289" s="44"/>
      <c r="R289" s="44"/>
      <c r="S289" s="44"/>
      <c r="T289" s="44"/>
      <c r="U289" s="44"/>
      <c r="V289" s="44"/>
      <c r="W289" s="109" t="str">
        <f>IF(A289="","",IFERROR(VLOOKUP(T289,'Ayarlar ve Listeler'!$W$17:$X$21,2,FALSE),1))</f>
        <v/>
      </c>
      <c r="X289" s="84"/>
      <c r="Y289" s="84"/>
      <c r="Z289" s="85" t="str">
        <f>IF(A289="","",IF(X289="",'Ayarlar ve Listeler'!$E$10,X289))</f>
        <v/>
      </c>
      <c r="AA289" s="85" t="str">
        <f>IF(A289="","",IF(Y289="",'Ayarlar ve Listeler'!$E$11,Y289))</f>
        <v/>
      </c>
      <c r="AB289" s="86" t="str">
        <f t="shared" si="27"/>
        <v/>
      </c>
      <c r="AC289" s="86" t="str">
        <f>IF(AB289="","",IFERROR(AB289/'Ayarlar ve Listeler'!$B$5,0))</f>
        <v/>
      </c>
      <c r="AD289" s="109" t="str">
        <f t="shared" si="28"/>
        <v/>
      </c>
      <c r="AE289" s="108" t="str">
        <f>IF(A289="","",IFERROR(MATCH(A289,'Pozisyon Envanteri'!$A$6:$A$105,0),""))</f>
        <v/>
      </c>
      <c r="AF289" s="108" t="str">
        <f t="shared" si="29"/>
        <v/>
      </c>
    </row>
    <row r="290" spans="1:32" ht="48" customHeight="1" x14ac:dyDescent="0.25">
      <c r="A290" s="44"/>
      <c r="B290" s="44"/>
      <c r="C290" s="44"/>
      <c r="D290" s="44"/>
      <c r="E290" s="44"/>
      <c r="F290" s="44"/>
      <c r="G290" s="112"/>
      <c r="H290" s="112"/>
      <c r="I290" s="117" t="str">
        <f t="shared" si="24"/>
        <v/>
      </c>
      <c r="J290" s="87" t="str">
        <f t="shared" si="25"/>
        <v/>
      </c>
      <c r="K290" s="78"/>
      <c r="L290" s="78"/>
      <c r="M290" s="88" t="str">
        <f t="shared" si="26"/>
        <v/>
      </c>
      <c r="N290" s="47" t="str">
        <f>IF(M290="","",IF(M290&gt;='Ayarlar ve Listeler'!$B$8,"Kritik",IF(M290&gt;='Ayarlar ve Listeler'!$B$7,"Yüksek",IF(M290&gt;='Ayarlar ve Listeler'!$B$6,"Orta","Düşük"))))</f>
        <v/>
      </c>
      <c r="O290" s="44"/>
      <c r="P290" s="44"/>
      <c r="Q290" s="44"/>
      <c r="R290" s="44"/>
      <c r="S290" s="44"/>
      <c r="T290" s="44"/>
      <c r="U290" s="44"/>
      <c r="V290" s="44"/>
      <c r="W290" s="109" t="str">
        <f>IF(A290="","",IFERROR(VLOOKUP(T290,'Ayarlar ve Listeler'!$W$17:$X$21,2,FALSE),1))</f>
        <v/>
      </c>
      <c r="X290" s="84"/>
      <c r="Y290" s="84"/>
      <c r="Z290" s="85" t="str">
        <f>IF(A290="","",IF(X290="",'Ayarlar ve Listeler'!$E$10,X290))</f>
        <v/>
      </c>
      <c r="AA290" s="85" t="str">
        <f>IF(A290="","",IF(Y290="",'Ayarlar ve Listeler'!$E$11,Y290))</f>
        <v/>
      </c>
      <c r="AB290" s="86" t="str">
        <f t="shared" si="27"/>
        <v/>
      </c>
      <c r="AC290" s="86" t="str">
        <f>IF(AB290="","",IFERROR(AB290/'Ayarlar ve Listeler'!$B$5,0))</f>
        <v/>
      </c>
      <c r="AD290" s="109" t="str">
        <f t="shared" si="28"/>
        <v/>
      </c>
      <c r="AE290" s="108" t="str">
        <f>IF(A290="","",IFERROR(MATCH(A290,'Pozisyon Envanteri'!$A$6:$A$105,0),""))</f>
        <v/>
      </c>
      <c r="AF290" s="108" t="str">
        <f t="shared" si="29"/>
        <v/>
      </c>
    </row>
    <row r="291" spans="1:32" ht="48" customHeight="1" x14ac:dyDescent="0.25">
      <c r="A291" s="44"/>
      <c r="B291" s="44"/>
      <c r="C291" s="44"/>
      <c r="D291" s="44"/>
      <c r="E291" s="44"/>
      <c r="F291" s="44"/>
      <c r="G291" s="112"/>
      <c r="H291" s="112"/>
      <c r="I291" s="117" t="str">
        <f t="shared" si="24"/>
        <v/>
      </c>
      <c r="J291" s="87" t="str">
        <f t="shared" si="25"/>
        <v/>
      </c>
      <c r="K291" s="78"/>
      <c r="L291" s="78"/>
      <c r="M291" s="88" t="str">
        <f t="shared" si="26"/>
        <v/>
      </c>
      <c r="N291" s="47" t="str">
        <f>IF(M291="","",IF(M291&gt;='Ayarlar ve Listeler'!$B$8,"Kritik",IF(M291&gt;='Ayarlar ve Listeler'!$B$7,"Yüksek",IF(M291&gt;='Ayarlar ve Listeler'!$B$6,"Orta","Düşük"))))</f>
        <v/>
      </c>
      <c r="O291" s="44"/>
      <c r="P291" s="44"/>
      <c r="Q291" s="44"/>
      <c r="R291" s="44"/>
      <c r="S291" s="44"/>
      <c r="T291" s="44"/>
      <c r="U291" s="44"/>
      <c r="V291" s="44"/>
      <c r="W291" s="109" t="str">
        <f>IF(A291="","",IFERROR(VLOOKUP(T291,'Ayarlar ve Listeler'!$W$17:$X$21,2,FALSE),1))</f>
        <v/>
      </c>
      <c r="X291" s="84"/>
      <c r="Y291" s="84"/>
      <c r="Z291" s="85" t="str">
        <f>IF(A291="","",IF(X291="",'Ayarlar ve Listeler'!$E$10,X291))</f>
        <v/>
      </c>
      <c r="AA291" s="85" t="str">
        <f>IF(A291="","",IF(Y291="",'Ayarlar ve Listeler'!$E$11,Y291))</f>
        <v/>
      </c>
      <c r="AB291" s="86" t="str">
        <f t="shared" si="27"/>
        <v/>
      </c>
      <c r="AC291" s="86" t="str">
        <f>IF(AB291="","",IFERROR(AB291/'Ayarlar ve Listeler'!$B$5,0))</f>
        <v/>
      </c>
      <c r="AD291" s="109" t="str">
        <f t="shared" si="28"/>
        <v/>
      </c>
      <c r="AE291" s="108" t="str">
        <f>IF(A291="","",IFERROR(MATCH(A291,'Pozisyon Envanteri'!$A$6:$A$105,0),""))</f>
        <v/>
      </c>
      <c r="AF291" s="108" t="str">
        <f t="shared" si="29"/>
        <v/>
      </c>
    </row>
    <row r="292" spans="1:32" ht="48" customHeight="1" x14ac:dyDescent="0.25">
      <c r="A292" s="44"/>
      <c r="B292" s="44"/>
      <c r="C292" s="44"/>
      <c r="D292" s="44"/>
      <c r="E292" s="44"/>
      <c r="F292" s="44"/>
      <c r="G292" s="112"/>
      <c r="H292" s="112"/>
      <c r="I292" s="117" t="str">
        <f t="shared" si="24"/>
        <v/>
      </c>
      <c r="J292" s="87" t="str">
        <f t="shared" si="25"/>
        <v/>
      </c>
      <c r="K292" s="78"/>
      <c r="L292" s="78"/>
      <c r="M292" s="88" t="str">
        <f t="shared" si="26"/>
        <v/>
      </c>
      <c r="N292" s="47" t="str">
        <f>IF(M292="","",IF(M292&gt;='Ayarlar ve Listeler'!$B$8,"Kritik",IF(M292&gt;='Ayarlar ve Listeler'!$B$7,"Yüksek",IF(M292&gt;='Ayarlar ve Listeler'!$B$6,"Orta","Düşük"))))</f>
        <v/>
      </c>
      <c r="O292" s="44"/>
      <c r="P292" s="44"/>
      <c r="Q292" s="44"/>
      <c r="R292" s="44"/>
      <c r="S292" s="44"/>
      <c r="T292" s="44"/>
      <c r="U292" s="44"/>
      <c r="V292" s="44"/>
      <c r="W292" s="109" t="str">
        <f>IF(A292="","",IFERROR(VLOOKUP(T292,'Ayarlar ve Listeler'!$W$17:$X$21,2,FALSE),1))</f>
        <v/>
      </c>
      <c r="X292" s="84"/>
      <c r="Y292" s="84"/>
      <c r="Z292" s="85" t="str">
        <f>IF(A292="","",IF(X292="",'Ayarlar ve Listeler'!$E$10,X292))</f>
        <v/>
      </c>
      <c r="AA292" s="85" t="str">
        <f>IF(A292="","",IF(Y292="",'Ayarlar ve Listeler'!$E$11,Y292))</f>
        <v/>
      </c>
      <c r="AB292" s="86" t="str">
        <f t="shared" si="27"/>
        <v/>
      </c>
      <c r="AC292" s="86" t="str">
        <f>IF(AB292="","",IFERROR(AB292/'Ayarlar ve Listeler'!$B$5,0))</f>
        <v/>
      </c>
      <c r="AD292" s="109" t="str">
        <f t="shared" si="28"/>
        <v/>
      </c>
      <c r="AE292" s="108" t="str">
        <f>IF(A292="","",IFERROR(MATCH(A292,'Pozisyon Envanteri'!$A$6:$A$105,0),""))</f>
        <v/>
      </c>
      <c r="AF292" s="108" t="str">
        <f t="shared" si="29"/>
        <v/>
      </c>
    </row>
    <row r="293" spans="1:32" ht="48" customHeight="1" x14ac:dyDescent="0.25">
      <c r="A293" s="44"/>
      <c r="B293" s="44"/>
      <c r="C293" s="44"/>
      <c r="D293" s="44"/>
      <c r="E293" s="44"/>
      <c r="F293" s="44"/>
      <c r="G293" s="112"/>
      <c r="H293" s="112"/>
      <c r="I293" s="117" t="str">
        <f t="shared" si="24"/>
        <v/>
      </c>
      <c r="J293" s="87" t="str">
        <f t="shared" si="25"/>
        <v/>
      </c>
      <c r="K293" s="78"/>
      <c r="L293" s="78"/>
      <c r="M293" s="88" t="str">
        <f t="shared" si="26"/>
        <v/>
      </c>
      <c r="N293" s="47" t="str">
        <f>IF(M293="","",IF(M293&gt;='Ayarlar ve Listeler'!$B$8,"Kritik",IF(M293&gt;='Ayarlar ve Listeler'!$B$7,"Yüksek",IF(M293&gt;='Ayarlar ve Listeler'!$B$6,"Orta","Düşük"))))</f>
        <v/>
      </c>
      <c r="O293" s="44"/>
      <c r="P293" s="44"/>
      <c r="Q293" s="44"/>
      <c r="R293" s="44"/>
      <c r="S293" s="44"/>
      <c r="T293" s="44"/>
      <c r="U293" s="44"/>
      <c r="V293" s="44"/>
      <c r="W293" s="109" t="str">
        <f>IF(A293="","",IFERROR(VLOOKUP(T293,'Ayarlar ve Listeler'!$W$17:$X$21,2,FALSE),1))</f>
        <v/>
      </c>
      <c r="X293" s="84"/>
      <c r="Y293" s="84"/>
      <c r="Z293" s="85" t="str">
        <f>IF(A293="","",IF(X293="",'Ayarlar ve Listeler'!$E$10,X293))</f>
        <v/>
      </c>
      <c r="AA293" s="85" t="str">
        <f>IF(A293="","",IF(Y293="",'Ayarlar ve Listeler'!$E$11,Y293))</f>
        <v/>
      </c>
      <c r="AB293" s="86" t="str">
        <f t="shared" si="27"/>
        <v/>
      </c>
      <c r="AC293" s="86" t="str">
        <f>IF(AB293="","",IFERROR(AB293/'Ayarlar ve Listeler'!$B$5,0))</f>
        <v/>
      </c>
      <c r="AD293" s="109" t="str">
        <f t="shared" si="28"/>
        <v/>
      </c>
      <c r="AE293" s="108" t="str">
        <f>IF(A293="","",IFERROR(MATCH(A293,'Pozisyon Envanteri'!$A$6:$A$105,0),""))</f>
        <v/>
      </c>
      <c r="AF293" s="108" t="str">
        <f t="shared" si="29"/>
        <v/>
      </c>
    </row>
    <row r="294" spans="1:32" ht="48" customHeight="1" x14ac:dyDescent="0.25">
      <c r="A294" s="44"/>
      <c r="B294" s="44"/>
      <c r="C294" s="44"/>
      <c r="D294" s="44"/>
      <c r="E294" s="44"/>
      <c r="F294" s="44"/>
      <c r="G294" s="112"/>
      <c r="H294" s="112"/>
      <c r="I294" s="117" t="str">
        <f t="shared" si="24"/>
        <v/>
      </c>
      <c r="J294" s="87" t="str">
        <f t="shared" si="25"/>
        <v/>
      </c>
      <c r="K294" s="78"/>
      <c r="L294" s="78"/>
      <c r="M294" s="88" t="str">
        <f t="shared" si="26"/>
        <v/>
      </c>
      <c r="N294" s="47" t="str">
        <f>IF(M294="","",IF(M294&gt;='Ayarlar ve Listeler'!$B$8,"Kritik",IF(M294&gt;='Ayarlar ve Listeler'!$B$7,"Yüksek",IF(M294&gt;='Ayarlar ve Listeler'!$B$6,"Orta","Düşük"))))</f>
        <v/>
      </c>
      <c r="O294" s="44"/>
      <c r="P294" s="44"/>
      <c r="Q294" s="44"/>
      <c r="R294" s="44"/>
      <c r="S294" s="44"/>
      <c r="T294" s="44"/>
      <c r="U294" s="44"/>
      <c r="V294" s="44"/>
      <c r="W294" s="109" t="str">
        <f>IF(A294="","",IFERROR(VLOOKUP(T294,'Ayarlar ve Listeler'!$W$17:$X$21,2,FALSE),1))</f>
        <v/>
      </c>
      <c r="X294" s="84"/>
      <c r="Y294" s="84"/>
      <c r="Z294" s="85" t="str">
        <f>IF(A294="","",IF(X294="",'Ayarlar ve Listeler'!$E$10,X294))</f>
        <v/>
      </c>
      <c r="AA294" s="85" t="str">
        <f>IF(A294="","",IF(Y294="",'Ayarlar ve Listeler'!$E$11,Y294))</f>
        <v/>
      </c>
      <c r="AB294" s="86" t="str">
        <f t="shared" si="27"/>
        <v/>
      </c>
      <c r="AC294" s="86" t="str">
        <f>IF(AB294="","",IFERROR(AB294/'Ayarlar ve Listeler'!$B$5,0))</f>
        <v/>
      </c>
      <c r="AD294" s="109" t="str">
        <f t="shared" si="28"/>
        <v/>
      </c>
      <c r="AE294" s="108" t="str">
        <f>IF(A294="","",IFERROR(MATCH(A294,'Pozisyon Envanteri'!$A$6:$A$105,0),""))</f>
        <v/>
      </c>
      <c r="AF294" s="108" t="str">
        <f t="shared" si="29"/>
        <v/>
      </c>
    </row>
    <row r="295" spans="1:32" ht="48" customHeight="1" x14ac:dyDescent="0.25">
      <c r="A295" s="44"/>
      <c r="B295" s="44"/>
      <c r="C295" s="44"/>
      <c r="D295" s="44"/>
      <c r="E295" s="44"/>
      <c r="F295" s="44"/>
      <c r="G295" s="112"/>
      <c r="H295" s="112"/>
      <c r="I295" s="117" t="str">
        <f t="shared" si="24"/>
        <v/>
      </c>
      <c r="J295" s="87" t="str">
        <f t="shared" si="25"/>
        <v/>
      </c>
      <c r="K295" s="78"/>
      <c r="L295" s="78"/>
      <c r="M295" s="88" t="str">
        <f t="shared" si="26"/>
        <v/>
      </c>
      <c r="N295" s="47" t="str">
        <f>IF(M295="","",IF(M295&gt;='Ayarlar ve Listeler'!$B$8,"Kritik",IF(M295&gt;='Ayarlar ve Listeler'!$B$7,"Yüksek",IF(M295&gt;='Ayarlar ve Listeler'!$B$6,"Orta","Düşük"))))</f>
        <v/>
      </c>
      <c r="O295" s="44"/>
      <c r="P295" s="44"/>
      <c r="Q295" s="44"/>
      <c r="R295" s="44"/>
      <c r="S295" s="44"/>
      <c r="T295" s="44"/>
      <c r="U295" s="44"/>
      <c r="V295" s="44"/>
      <c r="W295" s="109" t="str">
        <f>IF(A295="","",IFERROR(VLOOKUP(T295,'Ayarlar ve Listeler'!$W$17:$X$21,2,FALSE),1))</f>
        <v/>
      </c>
      <c r="X295" s="84"/>
      <c r="Y295" s="84"/>
      <c r="Z295" s="85" t="str">
        <f>IF(A295="","",IF(X295="",'Ayarlar ve Listeler'!$E$10,X295))</f>
        <v/>
      </c>
      <c r="AA295" s="85" t="str">
        <f>IF(A295="","",IF(Y295="",'Ayarlar ve Listeler'!$E$11,Y295))</f>
        <v/>
      </c>
      <c r="AB295" s="86" t="str">
        <f t="shared" si="27"/>
        <v/>
      </c>
      <c r="AC295" s="86" t="str">
        <f>IF(AB295="","",IFERROR(AB295/'Ayarlar ve Listeler'!$B$5,0))</f>
        <v/>
      </c>
      <c r="AD295" s="109" t="str">
        <f t="shared" si="28"/>
        <v/>
      </c>
      <c r="AE295" s="108" t="str">
        <f>IF(A295="","",IFERROR(MATCH(A295,'Pozisyon Envanteri'!$A$6:$A$105,0),""))</f>
        <v/>
      </c>
      <c r="AF295" s="108" t="str">
        <f t="shared" si="29"/>
        <v/>
      </c>
    </row>
    <row r="296" spans="1:32" ht="48" customHeight="1" x14ac:dyDescent="0.25">
      <c r="A296" s="44"/>
      <c r="B296" s="44"/>
      <c r="C296" s="44"/>
      <c r="D296" s="44"/>
      <c r="E296" s="44"/>
      <c r="F296" s="44"/>
      <c r="G296" s="112"/>
      <c r="H296" s="112"/>
      <c r="I296" s="117" t="str">
        <f t="shared" si="24"/>
        <v/>
      </c>
      <c r="J296" s="87" t="str">
        <f t="shared" si="25"/>
        <v/>
      </c>
      <c r="K296" s="78"/>
      <c r="L296" s="78"/>
      <c r="M296" s="88" t="str">
        <f t="shared" si="26"/>
        <v/>
      </c>
      <c r="N296" s="47" t="str">
        <f>IF(M296="","",IF(M296&gt;='Ayarlar ve Listeler'!$B$8,"Kritik",IF(M296&gt;='Ayarlar ve Listeler'!$B$7,"Yüksek",IF(M296&gt;='Ayarlar ve Listeler'!$B$6,"Orta","Düşük"))))</f>
        <v/>
      </c>
      <c r="O296" s="44"/>
      <c r="P296" s="44"/>
      <c r="Q296" s="44"/>
      <c r="R296" s="44"/>
      <c r="S296" s="44"/>
      <c r="T296" s="44"/>
      <c r="U296" s="44"/>
      <c r="V296" s="44"/>
      <c r="W296" s="109" t="str">
        <f>IF(A296="","",IFERROR(VLOOKUP(T296,'Ayarlar ve Listeler'!$W$17:$X$21,2,FALSE),1))</f>
        <v/>
      </c>
      <c r="X296" s="84"/>
      <c r="Y296" s="84"/>
      <c r="Z296" s="85" t="str">
        <f>IF(A296="","",IF(X296="",'Ayarlar ve Listeler'!$E$10,X296))</f>
        <v/>
      </c>
      <c r="AA296" s="85" t="str">
        <f>IF(A296="","",IF(Y296="",'Ayarlar ve Listeler'!$E$11,Y296))</f>
        <v/>
      </c>
      <c r="AB296" s="86" t="str">
        <f t="shared" si="27"/>
        <v/>
      </c>
      <c r="AC296" s="86" t="str">
        <f>IF(AB296="","",IFERROR(AB296/'Ayarlar ve Listeler'!$B$5,0))</f>
        <v/>
      </c>
      <c r="AD296" s="109" t="str">
        <f t="shared" si="28"/>
        <v/>
      </c>
      <c r="AE296" s="108" t="str">
        <f>IF(A296="","",IFERROR(MATCH(A296,'Pozisyon Envanteri'!$A$6:$A$105,0),""))</f>
        <v/>
      </c>
      <c r="AF296" s="108" t="str">
        <f t="shared" si="29"/>
        <v/>
      </c>
    </row>
    <row r="297" spans="1:32" ht="48" customHeight="1" x14ac:dyDescent="0.25">
      <c r="A297" s="44"/>
      <c r="B297" s="44"/>
      <c r="C297" s="44"/>
      <c r="D297" s="44"/>
      <c r="E297" s="44"/>
      <c r="F297" s="44"/>
      <c r="G297" s="112"/>
      <c r="H297" s="112"/>
      <c r="I297" s="117" t="str">
        <f t="shared" si="24"/>
        <v/>
      </c>
      <c r="J297" s="87" t="str">
        <f t="shared" si="25"/>
        <v/>
      </c>
      <c r="K297" s="78"/>
      <c r="L297" s="78"/>
      <c r="M297" s="88" t="str">
        <f t="shared" si="26"/>
        <v/>
      </c>
      <c r="N297" s="47" t="str">
        <f>IF(M297="","",IF(M297&gt;='Ayarlar ve Listeler'!$B$8,"Kritik",IF(M297&gt;='Ayarlar ve Listeler'!$B$7,"Yüksek",IF(M297&gt;='Ayarlar ve Listeler'!$B$6,"Orta","Düşük"))))</f>
        <v/>
      </c>
      <c r="O297" s="44"/>
      <c r="P297" s="44"/>
      <c r="Q297" s="44"/>
      <c r="R297" s="44"/>
      <c r="S297" s="44"/>
      <c r="T297" s="44"/>
      <c r="U297" s="44"/>
      <c r="V297" s="44"/>
      <c r="W297" s="109" t="str">
        <f>IF(A297="","",IFERROR(VLOOKUP(T297,'Ayarlar ve Listeler'!$W$17:$X$21,2,FALSE),1))</f>
        <v/>
      </c>
      <c r="X297" s="84"/>
      <c r="Y297" s="84"/>
      <c r="Z297" s="85" t="str">
        <f>IF(A297="","",IF(X297="",'Ayarlar ve Listeler'!$E$10,X297))</f>
        <v/>
      </c>
      <c r="AA297" s="85" t="str">
        <f>IF(A297="","",IF(Y297="",'Ayarlar ve Listeler'!$E$11,Y297))</f>
        <v/>
      </c>
      <c r="AB297" s="86" t="str">
        <f t="shared" si="27"/>
        <v/>
      </c>
      <c r="AC297" s="86" t="str">
        <f>IF(AB297="","",IFERROR(AB297/'Ayarlar ve Listeler'!$B$5,0))</f>
        <v/>
      </c>
      <c r="AD297" s="109" t="str">
        <f t="shared" si="28"/>
        <v/>
      </c>
      <c r="AE297" s="108" t="str">
        <f>IF(A297="","",IFERROR(MATCH(A297,'Pozisyon Envanteri'!$A$6:$A$105,0),""))</f>
        <v/>
      </c>
      <c r="AF297" s="108" t="str">
        <f t="shared" si="29"/>
        <v/>
      </c>
    </row>
    <row r="298" spans="1:32" ht="48" customHeight="1" x14ac:dyDescent="0.25">
      <c r="A298" s="44"/>
      <c r="B298" s="44"/>
      <c r="C298" s="44"/>
      <c r="D298" s="44"/>
      <c r="E298" s="44"/>
      <c r="F298" s="44"/>
      <c r="G298" s="112"/>
      <c r="H298" s="112"/>
      <c r="I298" s="117" t="str">
        <f t="shared" si="24"/>
        <v/>
      </c>
      <c r="J298" s="87" t="str">
        <f t="shared" si="25"/>
        <v/>
      </c>
      <c r="K298" s="78"/>
      <c r="L298" s="78"/>
      <c r="M298" s="88" t="str">
        <f t="shared" si="26"/>
        <v/>
      </c>
      <c r="N298" s="47" t="str">
        <f>IF(M298="","",IF(M298&gt;='Ayarlar ve Listeler'!$B$8,"Kritik",IF(M298&gt;='Ayarlar ve Listeler'!$B$7,"Yüksek",IF(M298&gt;='Ayarlar ve Listeler'!$B$6,"Orta","Düşük"))))</f>
        <v/>
      </c>
      <c r="O298" s="44"/>
      <c r="P298" s="44"/>
      <c r="Q298" s="44"/>
      <c r="R298" s="44"/>
      <c r="S298" s="44"/>
      <c r="T298" s="44"/>
      <c r="U298" s="44"/>
      <c r="V298" s="44"/>
      <c r="W298" s="109" t="str">
        <f>IF(A298="","",IFERROR(VLOOKUP(T298,'Ayarlar ve Listeler'!$W$17:$X$21,2,FALSE),1))</f>
        <v/>
      </c>
      <c r="X298" s="84"/>
      <c r="Y298" s="84"/>
      <c r="Z298" s="85" t="str">
        <f>IF(A298="","",IF(X298="",'Ayarlar ve Listeler'!$E$10,X298))</f>
        <v/>
      </c>
      <c r="AA298" s="85" t="str">
        <f>IF(A298="","",IF(Y298="",'Ayarlar ve Listeler'!$E$11,Y298))</f>
        <v/>
      </c>
      <c r="AB298" s="86" t="str">
        <f t="shared" si="27"/>
        <v/>
      </c>
      <c r="AC298" s="86" t="str">
        <f>IF(AB298="","",IFERROR(AB298/'Ayarlar ve Listeler'!$B$5,0))</f>
        <v/>
      </c>
      <c r="AD298" s="109" t="str">
        <f t="shared" si="28"/>
        <v/>
      </c>
      <c r="AE298" s="108" t="str">
        <f>IF(A298="","",IFERROR(MATCH(A298,'Pozisyon Envanteri'!$A$6:$A$105,0),""))</f>
        <v/>
      </c>
      <c r="AF298" s="108" t="str">
        <f t="shared" si="29"/>
        <v/>
      </c>
    </row>
    <row r="299" spans="1:32" ht="48" customHeight="1" x14ac:dyDescent="0.25">
      <c r="A299" s="44"/>
      <c r="B299" s="44"/>
      <c r="C299" s="44"/>
      <c r="D299" s="44"/>
      <c r="E299" s="44"/>
      <c r="F299" s="44"/>
      <c r="G299" s="112"/>
      <c r="H299" s="112"/>
      <c r="I299" s="117" t="str">
        <f t="shared" si="24"/>
        <v/>
      </c>
      <c r="J299" s="87" t="str">
        <f t="shared" si="25"/>
        <v/>
      </c>
      <c r="K299" s="78"/>
      <c r="L299" s="78"/>
      <c r="M299" s="88" t="str">
        <f t="shared" si="26"/>
        <v/>
      </c>
      <c r="N299" s="47" t="str">
        <f>IF(M299="","",IF(M299&gt;='Ayarlar ve Listeler'!$B$8,"Kritik",IF(M299&gt;='Ayarlar ve Listeler'!$B$7,"Yüksek",IF(M299&gt;='Ayarlar ve Listeler'!$B$6,"Orta","Düşük"))))</f>
        <v/>
      </c>
      <c r="O299" s="44"/>
      <c r="P299" s="44"/>
      <c r="Q299" s="44"/>
      <c r="R299" s="44"/>
      <c r="S299" s="44"/>
      <c r="T299" s="44"/>
      <c r="U299" s="44"/>
      <c r="V299" s="44"/>
      <c r="W299" s="109" t="str">
        <f>IF(A299="","",IFERROR(VLOOKUP(T299,'Ayarlar ve Listeler'!$W$17:$X$21,2,FALSE),1))</f>
        <v/>
      </c>
      <c r="X299" s="84"/>
      <c r="Y299" s="84"/>
      <c r="Z299" s="85" t="str">
        <f>IF(A299="","",IF(X299="",'Ayarlar ve Listeler'!$E$10,X299))</f>
        <v/>
      </c>
      <c r="AA299" s="85" t="str">
        <f>IF(A299="","",IF(Y299="",'Ayarlar ve Listeler'!$E$11,Y299))</f>
        <v/>
      </c>
      <c r="AB299" s="86" t="str">
        <f t="shared" si="27"/>
        <v/>
      </c>
      <c r="AC299" s="86" t="str">
        <f>IF(AB299="","",IFERROR(AB299/'Ayarlar ve Listeler'!$B$5,0))</f>
        <v/>
      </c>
      <c r="AD299" s="109" t="str">
        <f t="shared" si="28"/>
        <v/>
      </c>
      <c r="AE299" s="108" t="str">
        <f>IF(A299="","",IFERROR(MATCH(A299,'Pozisyon Envanteri'!$A$6:$A$105,0),""))</f>
        <v/>
      </c>
      <c r="AF299" s="108" t="str">
        <f t="shared" si="29"/>
        <v/>
      </c>
    </row>
    <row r="300" spans="1:32" ht="48" customHeight="1" x14ac:dyDescent="0.25">
      <c r="A300" s="44"/>
      <c r="B300" s="44"/>
      <c r="C300" s="44"/>
      <c r="D300" s="44"/>
      <c r="E300" s="44"/>
      <c r="F300" s="44"/>
      <c r="G300" s="112"/>
      <c r="H300" s="112"/>
      <c r="I300" s="117" t="str">
        <f t="shared" si="24"/>
        <v/>
      </c>
      <c r="J300" s="87" t="str">
        <f t="shared" si="25"/>
        <v/>
      </c>
      <c r="K300" s="78"/>
      <c r="L300" s="78"/>
      <c r="M300" s="88" t="str">
        <f t="shared" si="26"/>
        <v/>
      </c>
      <c r="N300" s="47" t="str">
        <f>IF(M300="","",IF(M300&gt;='Ayarlar ve Listeler'!$B$8,"Kritik",IF(M300&gt;='Ayarlar ve Listeler'!$B$7,"Yüksek",IF(M300&gt;='Ayarlar ve Listeler'!$B$6,"Orta","Düşük"))))</f>
        <v/>
      </c>
      <c r="O300" s="44"/>
      <c r="P300" s="44"/>
      <c r="Q300" s="44"/>
      <c r="R300" s="44"/>
      <c r="S300" s="44"/>
      <c r="T300" s="44"/>
      <c r="U300" s="44"/>
      <c r="V300" s="44"/>
      <c r="W300" s="109" t="str">
        <f>IF(A300="","",IFERROR(VLOOKUP(T300,'Ayarlar ve Listeler'!$W$17:$X$21,2,FALSE),1))</f>
        <v/>
      </c>
      <c r="X300" s="84"/>
      <c r="Y300" s="84"/>
      <c r="Z300" s="85" t="str">
        <f>IF(A300="","",IF(X300="",'Ayarlar ve Listeler'!$E$10,X300))</f>
        <v/>
      </c>
      <c r="AA300" s="85" t="str">
        <f>IF(A300="","",IF(Y300="",'Ayarlar ve Listeler'!$E$11,Y300))</f>
        <v/>
      </c>
      <c r="AB300" s="86" t="str">
        <f t="shared" si="27"/>
        <v/>
      </c>
      <c r="AC300" s="86" t="str">
        <f>IF(AB300="","",IFERROR(AB300/'Ayarlar ve Listeler'!$B$5,0))</f>
        <v/>
      </c>
      <c r="AD300" s="109" t="str">
        <f t="shared" si="28"/>
        <v/>
      </c>
      <c r="AE300" s="108" t="str">
        <f>IF(A300="","",IFERROR(MATCH(A300,'Pozisyon Envanteri'!$A$6:$A$105,0),""))</f>
        <v/>
      </c>
      <c r="AF300" s="108" t="str">
        <f t="shared" si="29"/>
        <v/>
      </c>
    </row>
    <row r="301" spans="1:32" ht="48" customHeight="1" x14ac:dyDescent="0.25">
      <c r="A301" s="44"/>
      <c r="B301" s="44"/>
      <c r="C301" s="44"/>
      <c r="D301" s="44"/>
      <c r="E301" s="44"/>
      <c r="F301" s="44"/>
      <c r="G301" s="112"/>
      <c r="H301" s="112"/>
      <c r="I301" s="117" t="str">
        <f t="shared" si="24"/>
        <v/>
      </c>
      <c r="J301" s="87" t="str">
        <f t="shared" si="25"/>
        <v/>
      </c>
      <c r="K301" s="78"/>
      <c r="L301" s="78"/>
      <c r="M301" s="88" t="str">
        <f t="shared" si="26"/>
        <v/>
      </c>
      <c r="N301" s="47" t="str">
        <f>IF(M301="","",IF(M301&gt;='Ayarlar ve Listeler'!$B$8,"Kritik",IF(M301&gt;='Ayarlar ve Listeler'!$B$7,"Yüksek",IF(M301&gt;='Ayarlar ve Listeler'!$B$6,"Orta","Düşük"))))</f>
        <v/>
      </c>
      <c r="O301" s="44"/>
      <c r="P301" s="44"/>
      <c r="Q301" s="44"/>
      <c r="R301" s="44"/>
      <c r="S301" s="44"/>
      <c r="T301" s="44"/>
      <c r="U301" s="44"/>
      <c r="V301" s="44"/>
      <c r="W301" s="109" t="str">
        <f>IF(A301="","",IFERROR(VLOOKUP(T301,'Ayarlar ve Listeler'!$W$17:$X$21,2,FALSE),1))</f>
        <v/>
      </c>
      <c r="X301" s="84"/>
      <c r="Y301" s="84"/>
      <c r="Z301" s="85" t="str">
        <f>IF(A301="","",IF(X301="",'Ayarlar ve Listeler'!$E$10,X301))</f>
        <v/>
      </c>
      <c r="AA301" s="85" t="str">
        <f>IF(A301="","",IF(Y301="",'Ayarlar ve Listeler'!$E$11,Y301))</f>
        <v/>
      </c>
      <c r="AB301" s="86" t="str">
        <f t="shared" si="27"/>
        <v/>
      </c>
      <c r="AC301" s="86" t="str">
        <f>IF(AB301="","",IFERROR(AB301/'Ayarlar ve Listeler'!$B$5,0))</f>
        <v/>
      </c>
      <c r="AD301" s="109" t="str">
        <f t="shared" si="28"/>
        <v/>
      </c>
      <c r="AE301" s="108" t="str">
        <f>IF(A301="","",IFERROR(MATCH(A301,'Pozisyon Envanteri'!$A$6:$A$105,0),""))</f>
        <v/>
      </c>
      <c r="AF301" s="108" t="str">
        <f t="shared" si="29"/>
        <v/>
      </c>
    </row>
    <row r="302" spans="1:32" ht="48" customHeight="1" x14ac:dyDescent="0.25">
      <c r="A302" s="44"/>
      <c r="B302" s="44"/>
      <c r="C302" s="44"/>
      <c r="D302" s="44"/>
      <c r="E302" s="44"/>
      <c r="F302" s="44"/>
      <c r="G302" s="112"/>
      <c r="H302" s="112"/>
      <c r="I302" s="117" t="str">
        <f t="shared" si="24"/>
        <v/>
      </c>
      <c r="J302" s="87" t="str">
        <f t="shared" si="25"/>
        <v/>
      </c>
      <c r="K302" s="78"/>
      <c r="L302" s="78"/>
      <c r="M302" s="88" t="str">
        <f t="shared" si="26"/>
        <v/>
      </c>
      <c r="N302" s="47" t="str">
        <f>IF(M302="","",IF(M302&gt;='Ayarlar ve Listeler'!$B$8,"Kritik",IF(M302&gt;='Ayarlar ve Listeler'!$B$7,"Yüksek",IF(M302&gt;='Ayarlar ve Listeler'!$B$6,"Orta","Düşük"))))</f>
        <v/>
      </c>
      <c r="O302" s="44"/>
      <c r="P302" s="44"/>
      <c r="Q302" s="44"/>
      <c r="R302" s="44"/>
      <c r="S302" s="44"/>
      <c r="T302" s="44"/>
      <c r="U302" s="44"/>
      <c r="V302" s="44"/>
      <c r="W302" s="109" t="str">
        <f>IF(A302="","",IFERROR(VLOOKUP(T302,'Ayarlar ve Listeler'!$W$17:$X$21,2,FALSE),1))</f>
        <v/>
      </c>
      <c r="X302" s="84"/>
      <c r="Y302" s="84"/>
      <c r="Z302" s="85" t="str">
        <f>IF(A302="","",IF(X302="",'Ayarlar ve Listeler'!$E$10,X302))</f>
        <v/>
      </c>
      <c r="AA302" s="85" t="str">
        <f>IF(A302="","",IF(Y302="",'Ayarlar ve Listeler'!$E$11,Y302))</f>
        <v/>
      </c>
      <c r="AB302" s="86" t="str">
        <f t="shared" si="27"/>
        <v/>
      </c>
      <c r="AC302" s="86" t="str">
        <f>IF(AB302="","",IFERROR(AB302/'Ayarlar ve Listeler'!$B$5,0))</f>
        <v/>
      </c>
      <c r="AD302" s="109" t="str">
        <f t="shared" si="28"/>
        <v/>
      </c>
      <c r="AE302" s="108" t="str">
        <f>IF(A302="","",IFERROR(MATCH(A302,'Pozisyon Envanteri'!$A$6:$A$105,0),""))</f>
        <v/>
      </c>
      <c r="AF302" s="108" t="str">
        <f t="shared" si="29"/>
        <v/>
      </c>
    </row>
    <row r="303" spans="1:32" ht="48" customHeight="1" x14ac:dyDescent="0.25">
      <c r="A303" s="44"/>
      <c r="B303" s="44"/>
      <c r="C303" s="44"/>
      <c r="D303" s="44"/>
      <c r="E303" s="44"/>
      <c r="F303" s="44"/>
      <c r="G303" s="112"/>
      <c r="H303" s="112"/>
      <c r="I303" s="117" t="str">
        <f t="shared" si="24"/>
        <v/>
      </c>
      <c r="J303" s="87" t="str">
        <f t="shared" si="25"/>
        <v/>
      </c>
      <c r="K303" s="78"/>
      <c r="L303" s="78"/>
      <c r="M303" s="88" t="str">
        <f t="shared" si="26"/>
        <v/>
      </c>
      <c r="N303" s="47" t="str">
        <f>IF(M303="","",IF(M303&gt;='Ayarlar ve Listeler'!$B$8,"Kritik",IF(M303&gt;='Ayarlar ve Listeler'!$B$7,"Yüksek",IF(M303&gt;='Ayarlar ve Listeler'!$B$6,"Orta","Düşük"))))</f>
        <v/>
      </c>
      <c r="O303" s="44"/>
      <c r="P303" s="44"/>
      <c r="Q303" s="44"/>
      <c r="R303" s="44"/>
      <c r="S303" s="44"/>
      <c r="T303" s="44"/>
      <c r="U303" s="44"/>
      <c r="V303" s="44"/>
      <c r="W303" s="109" t="str">
        <f>IF(A303="","",IFERROR(VLOOKUP(T303,'Ayarlar ve Listeler'!$W$17:$X$21,2,FALSE),1))</f>
        <v/>
      </c>
      <c r="X303" s="84"/>
      <c r="Y303" s="84"/>
      <c r="Z303" s="85" t="str">
        <f>IF(A303="","",IF(X303="",'Ayarlar ve Listeler'!$E$10,X303))</f>
        <v/>
      </c>
      <c r="AA303" s="85" t="str">
        <f>IF(A303="","",IF(Y303="",'Ayarlar ve Listeler'!$E$11,Y303))</f>
        <v/>
      </c>
      <c r="AB303" s="86" t="str">
        <f t="shared" si="27"/>
        <v/>
      </c>
      <c r="AC303" s="86" t="str">
        <f>IF(AB303="","",IFERROR(AB303/'Ayarlar ve Listeler'!$B$5,0))</f>
        <v/>
      </c>
      <c r="AD303" s="109" t="str">
        <f t="shared" si="28"/>
        <v/>
      </c>
      <c r="AE303" s="108" t="str">
        <f>IF(A303="","",IFERROR(MATCH(A303,'Pozisyon Envanteri'!$A$6:$A$105,0),""))</f>
        <v/>
      </c>
      <c r="AF303" s="108" t="str">
        <f t="shared" si="29"/>
        <v/>
      </c>
    </row>
    <row r="304" spans="1:32" ht="48" customHeight="1" x14ac:dyDescent="0.25">
      <c r="A304" s="44"/>
      <c r="B304" s="44"/>
      <c r="C304" s="44"/>
      <c r="D304" s="44"/>
      <c r="E304" s="44"/>
      <c r="F304" s="44"/>
      <c r="G304" s="112"/>
      <c r="H304" s="112"/>
      <c r="I304" s="117" t="str">
        <f t="shared" si="24"/>
        <v/>
      </c>
      <c r="J304" s="87" t="str">
        <f t="shared" si="25"/>
        <v/>
      </c>
      <c r="K304" s="78"/>
      <c r="L304" s="78"/>
      <c r="M304" s="88" t="str">
        <f t="shared" si="26"/>
        <v/>
      </c>
      <c r="N304" s="47" t="str">
        <f>IF(M304="","",IF(M304&gt;='Ayarlar ve Listeler'!$B$8,"Kritik",IF(M304&gt;='Ayarlar ve Listeler'!$B$7,"Yüksek",IF(M304&gt;='Ayarlar ve Listeler'!$B$6,"Orta","Düşük"))))</f>
        <v/>
      </c>
      <c r="O304" s="44"/>
      <c r="P304" s="44"/>
      <c r="Q304" s="44"/>
      <c r="R304" s="44"/>
      <c r="S304" s="44"/>
      <c r="T304" s="44"/>
      <c r="U304" s="44"/>
      <c r="V304" s="44"/>
      <c r="W304" s="109" t="str">
        <f>IF(A304="","",IFERROR(VLOOKUP(T304,'Ayarlar ve Listeler'!$W$17:$X$21,2,FALSE),1))</f>
        <v/>
      </c>
      <c r="X304" s="84"/>
      <c r="Y304" s="84"/>
      <c r="Z304" s="85" t="str">
        <f>IF(A304="","",IF(X304="",'Ayarlar ve Listeler'!$E$10,X304))</f>
        <v/>
      </c>
      <c r="AA304" s="85" t="str">
        <f>IF(A304="","",IF(Y304="",'Ayarlar ve Listeler'!$E$11,Y304))</f>
        <v/>
      </c>
      <c r="AB304" s="86" t="str">
        <f t="shared" si="27"/>
        <v/>
      </c>
      <c r="AC304" s="86" t="str">
        <f>IF(AB304="","",IFERROR(AB304/'Ayarlar ve Listeler'!$B$5,0))</f>
        <v/>
      </c>
      <c r="AD304" s="109" t="str">
        <f t="shared" si="28"/>
        <v/>
      </c>
      <c r="AE304" s="108" t="str">
        <f>IF(A304="","",IFERROR(MATCH(A304,'Pozisyon Envanteri'!$A$6:$A$105,0),""))</f>
        <v/>
      </c>
      <c r="AF304" s="108" t="str">
        <f t="shared" si="29"/>
        <v/>
      </c>
    </row>
    <row r="305" spans="1:32" ht="48" customHeight="1" x14ac:dyDescent="0.25">
      <c r="A305" s="45"/>
      <c r="B305" s="45"/>
      <c r="C305" s="45"/>
      <c r="D305" s="45"/>
      <c r="E305" s="45"/>
      <c r="F305" s="45"/>
      <c r="G305" s="114"/>
      <c r="H305" s="114"/>
      <c r="I305" s="118" t="str">
        <f t="shared" si="24"/>
        <v/>
      </c>
      <c r="J305" s="89" t="str">
        <f t="shared" si="25"/>
        <v/>
      </c>
      <c r="K305" s="80"/>
      <c r="L305" s="80"/>
      <c r="M305" s="90" t="str">
        <f t="shared" si="26"/>
        <v/>
      </c>
      <c r="N305" s="48" t="str">
        <f>IF(M305="","",IF(M305&gt;='Ayarlar ve Listeler'!$B$8,"Kritik",IF(M305&gt;='Ayarlar ve Listeler'!$B$7,"Yüksek",IF(M305&gt;='Ayarlar ve Listeler'!$B$6,"Orta","Düşük"))))</f>
        <v/>
      </c>
      <c r="O305" s="45"/>
      <c r="P305" s="45"/>
      <c r="Q305" s="45"/>
      <c r="R305" s="45"/>
      <c r="S305" s="45"/>
      <c r="T305" s="45"/>
      <c r="U305" s="45"/>
      <c r="V305" s="45"/>
      <c r="W305" s="109" t="str">
        <f>IF(A305="","",IFERROR(VLOOKUP(T305,'Ayarlar ve Listeler'!$W$17:$X$21,2,FALSE),1))</f>
        <v/>
      </c>
      <c r="X305" s="84"/>
      <c r="Y305" s="84"/>
      <c r="Z305" s="85" t="str">
        <f>IF(A305="","",IF(X305="",'Ayarlar ve Listeler'!$E$10,X305))</f>
        <v/>
      </c>
      <c r="AA305" s="85" t="str">
        <f>IF(A305="","",IF(Y305="",'Ayarlar ve Listeler'!$E$11,Y305))</f>
        <v/>
      </c>
      <c r="AB305" s="86" t="str">
        <f t="shared" si="27"/>
        <v/>
      </c>
      <c r="AC305" s="86" t="str">
        <f>IF(AB305="","",IFERROR(AB305/'Ayarlar ve Listeler'!$B$5,0))</f>
        <v/>
      </c>
      <c r="AD305" s="109" t="str">
        <f t="shared" si="28"/>
        <v/>
      </c>
      <c r="AE305" s="108" t="str">
        <f>IF(A305="","",IFERROR(MATCH(A305,'Pozisyon Envanteri'!$A$6:$A$105,0),""))</f>
        <v/>
      </c>
      <c r="AF305" s="108" t="str">
        <f t="shared" si="29"/>
        <v/>
      </c>
    </row>
  </sheetData>
  <mergeCells count="3">
    <mergeCell ref="A2:V2"/>
    <mergeCell ref="A1:V1"/>
    <mergeCell ref="A3:V3"/>
  </mergeCells>
  <conditionalFormatting sqref="J6:J305">
    <cfRule type="dataBar" priority="1">
      <dataBar>
        <cfvo type="min"/>
        <cfvo type="max"/>
        <color rgb="FF0F6B78"/>
      </dataBar>
    </cfRule>
  </conditionalFormatting>
  <conditionalFormatting sqref="N6:N305">
    <cfRule type="containsText" dxfId="17" priority="2" operator="containsText" text="Kritik"/>
    <cfRule type="containsText" dxfId="16" priority="3" operator="containsText" text="Yüksek"/>
    <cfRule type="containsText" dxfId="15" priority="4" operator="containsText" text="Düşük"/>
  </conditionalFormatting>
  <dataValidations count="1">
    <dataValidation type="whole" sqref="K6:L305">
      <formula1>1</formula1>
      <formula2>5</formula2>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5"/>
  <sheetViews>
    <sheetView showGridLines="0" workbookViewId="0">
      <selection sqref="A1:M1"/>
    </sheetView>
  </sheetViews>
  <sheetFormatPr defaultRowHeight="15" x14ac:dyDescent="0.25"/>
  <cols>
    <col min="1" max="2" width="19" style="104" customWidth="1"/>
    <col min="3" max="3" width="25" style="104" customWidth="1"/>
    <col min="4" max="4" width="48" style="104" customWidth="1"/>
    <col min="5" max="8" width="17" style="104" customWidth="1"/>
    <col min="9" max="11" width="26" style="104" customWidth="1"/>
    <col min="12" max="12" width="18" style="104" customWidth="1"/>
    <col min="13" max="13" width="26" style="104" customWidth="1"/>
  </cols>
  <sheetData>
    <row r="1" spans="1:13" ht="30" customHeight="1" x14ac:dyDescent="0.25">
      <c r="A1" s="143" t="s">
        <v>429</v>
      </c>
      <c r="B1" s="125"/>
      <c r="C1" s="125"/>
      <c r="D1" s="125"/>
      <c r="E1" s="125"/>
      <c r="F1" s="125"/>
      <c r="G1" s="125"/>
      <c r="H1" s="125"/>
      <c r="I1" s="125"/>
      <c r="J1" s="125"/>
      <c r="K1" s="125"/>
      <c r="L1" s="125"/>
      <c r="M1" s="125"/>
    </row>
    <row r="2" spans="1:13" ht="32.1" customHeight="1" x14ac:dyDescent="0.25">
      <c r="A2" s="133" t="s">
        <v>430</v>
      </c>
      <c r="B2" s="125"/>
      <c r="C2" s="125"/>
      <c r="D2" s="125"/>
      <c r="E2" s="125"/>
      <c r="F2" s="125"/>
      <c r="G2" s="125"/>
      <c r="H2" s="125"/>
      <c r="I2" s="125"/>
      <c r="J2" s="125"/>
      <c r="K2" s="125"/>
      <c r="L2" s="125"/>
      <c r="M2" s="125"/>
    </row>
    <row r="3" spans="1:13" ht="30" customHeight="1" x14ac:dyDescent="0.25">
      <c r="A3" s="145" t="s">
        <v>431</v>
      </c>
      <c r="B3" s="125"/>
      <c r="C3" s="125"/>
      <c r="D3" s="125"/>
      <c r="E3" s="125"/>
      <c r="F3" s="125"/>
      <c r="G3" s="125"/>
      <c r="H3" s="125"/>
      <c r="I3" s="125"/>
      <c r="J3" s="125"/>
      <c r="K3" s="125"/>
      <c r="L3" s="125"/>
      <c r="M3" s="125"/>
    </row>
    <row r="5" spans="1:13" ht="36" customHeight="1" x14ac:dyDescent="0.25">
      <c r="A5" s="9" t="s">
        <v>139</v>
      </c>
      <c r="B5" s="9" t="s">
        <v>432</v>
      </c>
      <c r="C5" s="9" t="s">
        <v>433</v>
      </c>
      <c r="D5" s="9" t="s">
        <v>434</v>
      </c>
      <c r="E5" s="9" t="s">
        <v>435</v>
      </c>
      <c r="F5" s="9" t="s">
        <v>436</v>
      </c>
      <c r="G5" s="9" t="s">
        <v>437</v>
      </c>
      <c r="H5" s="9" t="s">
        <v>438</v>
      </c>
      <c r="I5" s="9" t="s">
        <v>439</v>
      </c>
      <c r="J5" s="9" t="s">
        <v>440</v>
      </c>
      <c r="K5" s="9" t="s">
        <v>441</v>
      </c>
      <c r="L5" s="9" t="s">
        <v>442</v>
      </c>
      <c r="M5" s="9" t="s">
        <v>443</v>
      </c>
    </row>
    <row r="6" spans="1:13" ht="45.95" customHeight="1" x14ac:dyDescent="0.25">
      <c r="A6" s="43" t="s">
        <v>160</v>
      </c>
      <c r="B6" s="43" t="s">
        <v>444</v>
      </c>
      <c r="C6" s="43" t="s">
        <v>445</v>
      </c>
      <c r="D6" s="43" t="s">
        <v>446</v>
      </c>
      <c r="E6" s="43">
        <v>4</v>
      </c>
      <c r="F6" s="43">
        <v>3</v>
      </c>
      <c r="G6" s="46">
        <f t="shared" ref="G6:G69" si="0">IF(OR(E6="",F6=""),"",MAX(0,E6-F6))</f>
        <v>1</v>
      </c>
      <c r="H6" s="43">
        <v>5</v>
      </c>
      <c r="I6" s="43" t="s">
        <v>447</v>
      </c>
      <c r="J6" s="43" t="s">
        <v>448</v>
      </c>
      <c r="K6" s="43" t="s">
        <v>449</v>
      </c>
      <c r="L6" s="46" t="str">
        <f>IF(OR(G6="",H6=""),"",IF(G6*H6&gt;='Ayarlar ve Listeler'!$B$12,"Yüksek",IF(G6*H6&gt;='Ayarlar ve Listeler'!$B$13,"Orta","Düşük")))</f>
        <v>Düşük</v>
      </c>
      <c r="M6" s="43" t="s">
        <v>450</v>
      </c>
    </row>
    <row r="7" spans="1:13" ht="45.95" customHeight="1" x14ac:dyDescent="0.25">
      <c r="A7" s="44" t="s">
        <v>160</v>
      </c>
      <c r="B7" s="44" t="s">
        <v>444</v>
      </c>
      <c r="C7" s="44" t="s">
        <v>451</v>
      </c>
      <c r="D7" s="44" t="s">
        <v>452</v>
      </c>
      <c r="E7" s="44">
        <v>4</v>
      </c>
      <c r="F7" s="44">
        <v>3</v>
      </c>
      <c r="G7" s="47">
        <f t="shared" si="0"/>
        <v>1</v>
      </c>
      <c r="H7" s="44">
        <v>4</v>
      </c>
      <c r="I7" s="44" t="s">
        <v>453</v>
      </c>
      <c r="J7" s="44" t="s">
        <v>454</v>
      </c>
      <c r="K7" s="44" t="s">
        <v>455</v>
      </c>
      <c r="L7" s="47" t="str">
        <f>IF(OR(G7="",H7=""),"",IF(G7*H7&gt;='Ayarlar ve Listeler'!$B$12,"Yüksek",IF(G7*H7&gt;='Ayarlar ve Listeler'!$B$13,"Orta","Düşük")))</f>
        <v>Düşük</v>
      </c>
      <c r="M7" s="44" t="s">
        <v>450</v>
      </c>
    </row>
    <row r="8" spans="1:13" ht="45.95" customHeight="1" x14ac:dyDescent="0.25">
      <c r="A8" s="44" t="s">
        <v>160</v>
      </c>
      <c r="B8" s="44" t="s">
        <v>444</v>
      </c>
      <c r="C8" s="44" t="s">
        <v>456</v>
      </c>
      <c r="D8" s="44" t="s">
        <v>457</v>
      </c>
      <c r="E8" s="44">
        <v>4</v>
      </c>
      <c r="F8" s="44">
        <v>4</v>
      </c>
      <c r="G8" s="47">
        <f t="shared" si="0"/>
        <v>0</v>
      </c>
      <c r="H8" s="44">
        <v>5</v>
      </c>
      <c r="I8" s="44" t="s">
        <v>458</v>
      </c>
      <c r="J8" s="44" t="s">
        <v>459</v>
      </c>
      <c r="K8" s="44" t="s">
        <v>460</v>
      </c>
      <c r="L8" s="47" t="str">
        <f>IF(OR(G8="",H8=""),"",IF(G8*H8&gt;='Ayarlar ve Listeler'!$B$12,"Yüksek",IF(G8*H8&gt;='Ayarlar ve Listeler'!$B$13,"Orta","Düşük")))</f>
        <v>Düşük</v>
      </c>
      <c r="M8" s="44" t="s">
        <v>450</v>
      </c>
    </row>
    <row r="9" spans="1:13" ht="45.95" customHeight="1" x14ac:dyDescent="0.25">
      <c r="A9" s="44" t="s">
        <v>160</v>
      </c>
      <c r="B9" s="44" t="s">
        <v>461</v>
      </c>
      <c r="C9" s="44" t="s">
        <v>462</v>
      </c>
      <c r="D9" s="44" t="s">
        <v>463</v>
      </c>
      <c r="E9" s="44">
        <v>4</v>
      </c>
      <c r="F9" s="44">
        <v>3</v>
      </c>
      <c r="G9" s="47">
        <f t="shared" si="0"/>
        <v>1</v>
      </c>
      <c r="H9" s="44">
        <v>4</v>
      </c>
      <c r="I9" s="44" t="s">
        <v>464</v>
      </c>
      <c r="J9" s="44" t="s">
        <v>465</v>
      </c>
      <c r="K9" s="44" t="s">
        <v>466</v>
      </c>
      <c r="L9" s="47" t="str">
        <f>IF(OR(G9="",H9=""),"",IF(G9*H9&gt;='Ayarlar ve Listeler'!$B$12,"Yüksek",IF(G9*H9&gt;='Ayarlar ve Listeler'!$B$13,"Orta","Düşük")))</f>
        <v>Düşük</v>
      </c>
      <c r="M9" s="44" t="s">
        <v>450</v>
      </c>
    </row>
    <row r="10" spans="1:13" ht="45.95" customHeight="1" x14ac:dyDescent="0.25">
      <c r="A10" s="44" t="s">
        <v>160</v>
      </c>
      <c r="B10" s="44" t="s">
        <v>467</v>
      </c>
      <c r="C10" s="44" t="s">
        <v>468</v>
      </c>
      <c r="D10" s="44" t="s">
        <v>469</v>
      </c>
      <c r="E10" s="44">
        <v>4</v>
      </c>
      <c r="F10" s="44">
        <v>3</v>
      </c>
      <c r="G10" s="47">
        <f t="shared" si="0"/>
        <v>1</v>
      </c>
      <c r="H10" s="44">
        <v>4</v>
      </c>
      <c r="I10" s="44" t="s">
        <v>470</v>
      </c>
      <c r="J10" s="44" t="s">
        <v>471</v>
      </c>
      <c r="K10" s="44" t="s">
        <v>472</v>
      </c>
      <c r="L10" s="47" t="str">
        <f>IF(OR(G10="",H10=""),"",IF(G10*H10&gt;='Ayarlar ve Listeler'!$B$12,"Yüksek",IF(G10*H10&gt;='Ayarlar ve Listeler'!$B$13,"Orta","Düşük")))</f>
        <v>Düşük</v>
      </c>
      <c r="M10" s="44" t="s">
        <v>450</v>
      </c>
    </row>
    <row r="11" spans="1:13" ht="45.95" customHeight="1" x14ac:dyDescent="0.25">
      <c r="A11" s="44" t="s">
        <v>160</v>
      </c>
      <c r="B11" s="44" t="s">
        <v>467</v>
      </c>
      <c r="C11" s="44" t="s">
        <v>473</v>
      </c>
      <c r="D11" s="44" t="s">
        <v>474</v>
      </c>
      <c r="E11" s="44">
        <v>4</v>
      </c>
      <c r="F11" s="44">
        <v>4</v>
      </c>
      <c r="G11" s="47">
        <f t="shared" si="0"/>
        <v>0</v>
      </c>
      <c r="H11" s="44">
        <v>4</v>
      </c>
      <c r="I11" s="44" t="s">
        <v>475</v>
      </c>
      <c r="J11" s="44" t="s">
        <v>476</v>
      </c>
      <c r="K11" s="44" t="s">
        <v>477</v>
      </c>
      <c r="L11" s="47" t="str">
        <f>IF(OR(G11="",H11=""),"",IF(G11*H11&gt;='Ayarlar ve Listeler'!$B$12,"Yüksek",IF(G11*H11&gt;='Ayarlar ve Listeler'!$B$13,"Orta","Düşük")))</f>
        <v>Düşük</v>
      </c>
      <c r="M11" s="44" t="s">
        <v>450</v>
      </c>
    </row>
    <row r="12" spans="1:13" ht="45.95" customHeight="1" x14ac:dyDescent="0.25">
      <c r="A12" s="44" t="s">
        <v>160</v>
      </c>
      <c r="B12" s="44" t="s">
        <v>467</v>
      </c>
      <c r="C12" s="44" t="s">
        <v>478</v>
      </c>
      <c r="D12" s="44" t="s">
        <v>479</v>
      </c>
      <c r="E12" s="44">
        <v>5</v>
      </c>
      <c r="F12" s="44">
        <v>5</v>
      </c>
      <c r="G12" s="47">
        <f t="shared" si="0"/>
        <v>0</v>
      </c>
      <c r="H12" s="44">
        <v>5</v>
      </c>
      <c r="I12" s="44" t="s">
        <v>480</v>
      </c>
      <c r="J12" s="44" t="s">
        <v>481</v>
      </c>
      <c r="K12" s="44" t="s">
        <v>482</v>
      </c>
      <c r="L12" s="47" t="str">
        <f>IF(OR(G12="",H12=""),"",IF(G12*H12&gt;='Ayarlar ve Listeler'!$B$12,"Yüksek",IF(G12*H12&gt;='Ayarlar ve Listeler'!$B$13,"Orta","Düşük")))</f>
        <v>Düşük</v>
      </c>
      <c r="M12" s="44" t="s">
        <v>450</v>
      </c>
    </row>
    <row r="13" spans="1:13" ht="45.95" customHeight="1" x14ac:dyDescent="0.25">
      <c r="A13" s="44" t="s">
        <v>160</v>
      </c>
      <c r="B13" s="44" t="s">
        <v>467</v>
      </c>
      <c r="C13" s="44" t="s">
        <v>483</v>
      </c>
      <c r="D13" s="44" t="s">
        <v>484</v>
      </c>
      <c r="E13" s="44">
        <v>4</v>
      </c>
      <c r="F13" s="44">
        <v>3</v>
      </c>
      <c r="G13" s="47">
        <f t="shared" si="0"/>
        <v>1</v>
      </c>
      <c r="H13" s="44">
        <v>4</v>
      </c>
      <c r="I13" s="44" t="s">
        <v>485</v>
      </c>
      <c r="J13" s="44" t="s">
        <v>486</v>
      </c>
      <c r="K13" s="44" t="s">
        <v>487</v>
      </c>
      <c r="L13" s="47" t="str">
        <f>IF(OR(G13="",H13=""),"",IF(G13*H13&gt;='Ayarlar ve Listeler'!$B$12,"Yüksek",IF(G13*H13&gt;='Ayarlar ve Listeler'!$B$13,"Orta","Düşük")))</f>
        <v>Düşük</v>
      </c>
      <c r="M13" s="44" t="s">
        <v>450</v>
      </c>
    </row>
    <row r="14" spans="1:13" ht="45.95" customHeight="1" x14ac:dyDescent="0.25">
      <c r="A14" s="44"/>
      <c r="B14" s="44"/>
      <c r="C14" s="44"/>
      <c r="D14" s="44"/>
      <c r="E14" s="44"/>
      <c r="F14" s="44"/>
      <c r="G14" s="47" t="str">
        <f t="shared" si="0"/>
        <v/>
      </c>
      <c r="H14" s="44"/>
      <c r="I14" s="44"/>
      <c r="J14" s="44"/>
      <c r="K14" s="44"/>
      <c r="L14" s="47" t="str">
        <f>IF(OR(G14="",H14=""),"",IF(G14*H14&gt;='Ayarlar ve Listeler'!$B$12,"Yüksek",IF(G14*H14&gt;='Ayarlar ve Listeler'!$B$13,"Orta","Düşük")))</f>
        <v/>
      </c>
      <c r="M14" s="44"/>
    </row>
    <row r="15" spans="1:13" ht="45.95" customHeight="1" x14ac:dyDescent="0.25">
      <c r="A15" s="44"/>
      <c r="B15" s="44"/>
      <c r="C15" s="44"/>
      <c r="D15" s="44"/>
      <c r="E15" s="44"/>
      <c r="F15" s="44"/>
      <c r="G15" s="47" t="str">
        <f t="shared" si="0"/>
        <v/>
      </c>
      <c r="H15" s="44"/>
      <c r="I15" s="44"/>
      <c r="J15" s="44"/>
      <c r="K15" s="44"/>
      <c r="L15" s="47" t="str">
        <f>IF(OR(G15="",H15=""),"",IF(G15*H15&gt;='Ayarlar ve Listeler'!$B$12,"Yüksek",IF(G15*H15&gt;='Ayarlar ve Listeler'!$B$13,"Orta","Düşük")))</f>
        <v/>
      </c>
      <c r="M15" s="44"/>
    </row>
    <row r="16" spans="1:13" ht="45.95" customHeight="1" x14ac:dyDescent="0.25">
      <c r="A16" s="44"/>
      <c r="B16" s="44"/>
      <c r="C16" s="44"/>
      <c r="D16" s="44"/>
      <c r="E16" s="44"/>
      <c r="F16" s="44"/>
      <c r="G16" s="47" t="str">
        <f t="shared" si="0"/>
        <v/>
      </c>
      <c r="H16" s="44"/>
      <c r="I16" s="44"/>
      <c r="J16" s="44"/>
      <c r="K16" s="44"/>
      <c r="L16" s="47" t="str">
        <f>IF(OR(G16="",H16=""),"",IF(G16*H16&gt;='Ayarlar ve Listeler'!$B$12,"Yüksek",IF(G16*H16&gt;='Ayarlar ve Listeler'!$B$13,"Orta","Düşük")))</f>
        <v/>
      </c>
      <c r="M16" s="44"/>
    </row>
    <row r="17" spans="1:13" ht="45.95" customHeight="1" x14ac:dyDescent="0.25">
      <c r="A17" s="44"/>
      <c r="B17" s="44"/>
      <c r="C17" s="44"/>
      <c r="D17" s="44"/>
      <c r="E17" s="44"/>
      <c r="F17" s="44"/>
      <c r="G17" s="47" t="str">
        <f t="shared" si="0"/>
        <v/>
      </c>
      <c r="H17" s="44"/>
      <c r="I17" s="44"/>
      <c r="J17" s="44"/>
      <c r="K17" s="44"/>
      <c r="L17" s="47" t="str">
        <f>IF(OR(G17="",H17=""),"",IF(G17*H17&gt;='Ayarlar ve Listeler'!$B$12,"Yüksek",IF(G17*H17&gt;='Ayarlar ve Listeler'!$B$13,"Orta","Düşük")))</f>
        <v/>
      </c>
      <c r="M17" s="44"/>
    </row>
    <row r="18" spans="1:13" ht="45.95" customHeight="1" x14ac:dyDescent="0.25">
      <c r="A18" s="44"/>
      <c r="B18" s="44"/>
      <c r="C18" s="44"/>
      <c r="D18" s="44"/>
      <c r="E18" s="44"/>
      <c r="F18" s="44"/>
      <c r="G18" s="47" t="str">
        <f t="shared" si="0"/>
        <v/>
      </c>
      <c r="H18" s="44"/>
      <c r="I18" s="44"/>
      <c r="J18" s="44"/>
      <c r="K18" s="44"/>
      <c r="L18" s="47" t="str">
        <f>IF(OR(G18="",H18=""),"",IF(G18*H18&gt;='Ayarlar ve Listeler'!$B$12,"Yüksek",IF(G18*H18&gt;='Ayarlar ve Listeler'!$B$13,"Orta","Düşük")))</f>
        <v/>
      </c>
      <c r="M18" s="44"/>
    </row>
    <row r="19" spans="1:13" ht="45.95" customHeight="1" x14ac:dyDescent="0.25">
      <c r="A19" s="44"/>
      <c r="B19" s="44"/>
      <c r="C19" s="44"/>
      <c r="D19" s="44"/>
      <c r="E19" s="44"/>
      <c r="F19" s="44"/>
      <c r="G19" s="47" t="str">
        <f t="shared" si="0"/>
        <v/>
      </c>
      <c r="H19" s="44"/>
      <c r="I19" s="44"/>
      <c r="J19" s="44"/>
      <c r="K19" s="44"/>
      <c r="L19" s="47" t="str">
        <f>IF(OR(G19="",H19=""),"",IF(G19*H19&gt;='Ayarlar ve Listeler'!$B$12,"Yüksek",IF(G19*H19&gt;='Ayarlar ve Listeler'!$B$13,"Orta","Düşük")))</f>
        <v/>
      </c>
      <c r="M19" s="44"/>
    </row>
    <row r="20" spans="1:13" ht="45.95" customHeight="1" x14ac:dyDescent="0.25">
      <c r="A20" s="44"/>
      <c r="B20" s="44"/>
      <c r="C20" s="44"/>
      <c r="D20" s="44"/>
      <c r="E20" s="44"/>
      <c r="F20" s="44"/>
      <c r="G20" s="47" t="str">
        <f t="shared" si="0"/>
        <v/>
      </c>
      <c r="H20" s="44"/>
      <c r="I20" s="44"/>
      <c r="J20" s="44"/>
      <c r="K20" s="44"/>
      <c r="L20" s="47" t="str">
        <f>IF(OR(G20="",H20=""),"",IF(G20*H20&gt;='Ayarlar ve Listeler'!$B$12,"Yüksek",IF(G20*H20&gt;='Ayarlar ve Listeler'!$B$13,"Orta","Düşük")))</f>
        <v/>
      </c>
      <c r="M20" s="44"/>
    </row>
    <row r="21" spans="1:13" ht="45.95" customHeight="1" x14ac:dyDescent="0.25">
      <c r="A21" s="44"/>
      <c r="B21" s="44"/>
      <c r="C21" s="44"/>
      <c r="D21" s="44"/>
      <c r="E21" s="44"/>
      <c r="F21" s="44"/>
      <c r="G21" s="47" t="str">
        <f t="shared" si="0"/>
        <v/>
      </c>
      <c r="H21" s="44"/>
      <c r="I21" s="44"/>
      <c r="J21" s="44"/>
      <c r="K21" s="44"/>
      <c r="L21" s="47" t="str">
        <f>IF(OR(G21="",H21=""),"",IF(G21*H21&gt;='Ayarlar ve Listeler'!$B$12,"Yüksek",IF(G21*H21&gt;='Ayarlar ve Listeler'!$B$13,"Orta","Düşük")))</f>
        <v/>
      </c>
      <c r="M21" s="44"/>
    </row>
    <row r="22" spans="1:13" ht="45.95" customHeight="1" x14ac:dyDescent="0.25">
      <c r="A22" s="44"/>
      <c r="B22" s="44"/>
      <c r="C22" s="44"/>
      <c r="D22" s="44"/>
      <c r="E22" s="44"/>
      <c r="F22" s="44"/>
      <c r="G22" s="47" t="str">
        <f t="shared" si="0"/>
        <v/>
      </c>
      <c r="H22" s="44"/>
      <c r="I22" s="44"/>
      <c r="J22" s="44"/>
      <c r="K22" s="44"/>
      <c r="L22" s="47" t="str">
        <f>IF(OR(G22="",H22=""),"",IF(G22*H22&gt;='Ayarlar ve Listeler'!$B$12,"Yüksek",IF(G22*H22&gt;='Ayarlar ve Listeler'!$B$13,"Orta","Düşük")))</f>
        <v/>
      </c>
      <c r="M22" s="44"/>
    </row>
    <row r="23" spans="1:13" ht="45.95" customHeight="1" x14ac:dyDescent="0.25">
      <c r="A23" s="44"/>
      <c r="B23" s="44"/>
      <c r="C23" s="44"/>
      <c r="D23" s="44"/>
      <c r="E23" s="44"/>
      <c r="F23" s="44"/>
      <c r="G23" s="47" t="str">
        <f t="shared" si="0"/>
        <v/>
      </c>
      <c r="H23" s="44"/>
      <c r="I23" s="44"/>
      <c r="J23" s="44"/>
      <c r="K23" s="44"/>
      <c r="L23" s="47" t="str">
        <f>IF(OR(G23="",H23=""),"",IF(G23*H23&gt;='Ayarlar ve Listeler'!$B$12,"Yüksek",IF(G23*H23&gt;='Ayarlar ve Listeler'!$B$13,"Orta","Düşük")))</f>
        <v/>
      </c>
      <c r="M23" s="44"/>
    </row>
    <row r="24" spans="1:13" ht="45.95" customHeight="1" x14ac:dyDescent="0.25">
      <c r="A24" s="44"/>
      <c r="B24" s="44"/>
      <c r="C24" s="44"/>
      <c r="D24" s="44"/>
      <c r="E24" s="44"/>
      <c r="F24" s="44"/>
      <c r="G24" s="47" t="str">
        <f t="shared" si="0"/>
        <v/>
      </c>
      <c r="H24" s="44"/>
      <c r="I24" s="44"/>
      <c r="J24" s="44"/>
      <c r="K24" s="44"/>
      <c r="L24" s="47" t="str">
        <f>IF(OR(G24="",H24=""),"",IF(G24*H24&gt;='Ayarlar ve Listeler'!$B$12,"Yüksek",IF(G24*H24&gt;='Ayarlar ve Listeler'!$B$13,"Orta","Düşük")))</f>
        <v/>
      </c>
      <c r="M24" s="44"/>
    </row>
    <row r="25" spans="1:13" ht="45.95" customHeight="1" x14ac:dyDescent="0.25">
      <c r="A25" s="44"/>
      <c r="B25" s="44"/>
      <c r="C25" s="44"/>
      <c r="D25" s="44"/>
      <c r="E25" s="44"/>
      <c r="F25" s="44"/>
      <c r="G25" s="47" t="str">
        <f t="shared" si="0"/>
        <v/>
      </c>
      <c r="H25" s="44"/>
      <c r="I25" s="44"/>
      <c r="J25" s="44"/>
      <c r="K25" s="44"/>
      <c r="L25" s="47" t="str">
        <f>IF(OR(G25="",H25=""),"",IF(G25*H25&gt;='Ayarlar ve Listeler'!$B$12,"Yüksek",IF(G25*H25&gt;='Ayarlar ve Listeler'!$B$13,"Orta","Düşük")))</f>
        <v/>
      </c>
      <c r="M25" s="44"/>
    </row>
    <row r="26" spans="1:13" ht="45.95" customHeight="1" x14ac:dyDescent="0.25">
      <c r="A26" s="44"/>
      <c r="B26" s="44"/>
      <c r="C26" s="44"/>
      <c r="D26" s="44"/>
      <c r="E26" s="44"/>
      <c r="F26" s="44"/>
      <c r="G26" s="47" t="str">
        <f t="shared" si="0"/>
        <v/>
      </c>
      <c r="H26" s="44"/>
      <c r="I26" s="44"/>
      <c r="J26" s="44"/>
      <c r="K26" s="44"/>
      <c r="L26" s="47" t="str">
        <f>IF(OR(G26="",H26=""),"",IF(G26*H26&gt;='Ayarlar ve Listeler'!$B$12,"Yüksek",IF(G26*H26&gt;='Ayarlar ve Listeler'!$B$13,"Orta","Düşük")))</f>
        <v/>
      </c>
      <c r="M26" s="44"/>
    </row>
    <row r="27" spans="1:13" ht="45.95" customHeight="1" x14ac:dyDescent="0.25">
      <c r="A27" s="44"/>
      <c r="B27" s="44"/>
      <c r="C27" s="44"/>
      <c r="D27" s="44"/>
      <c r="E27" s="44"/>
      <c r="F27" s="44"/>
      <c r="G27" s="47" t="str">
        <f t="shared" si="0"/>
        <v/>
      </c>
      <c r="H27" s="44"/>
      <c r="I27" s="44"/>
      <c r="J27" s="44"/>
      <c r="K27" s="44"/>
      <c r="L27" s="47" t="str">
        <f>IF(OR(G27="",H27=""),"",IF(G27*H27&gt;='Ayarlar ve Listeler'!$B$12,"Yüksek",IF(G27*H27&gt;='Ayarlar ve Listeler'!$B$13,"Orta","Düşük")))</f>
        <v/>
      </c>
      <c r="M27" s="44"/>
    </row>
    <row r="28" spans="1:13" ht="45.95" customHeight="1" x14ac:dyDescent="0.25">
      <c r="A28" s="44"/>
      <c r="B28" s="44"/>
      <c r="C28" s="44"/>
      <c r="D28" s="44"/>
      <c r="E28" s="44"/>
      <c r="F28" s="44"/>
      <c r="G28" s="47" t="str">
        <f t="shared" si="0"/>
        <v/>
      </c>
      <c r="H28" s="44"/>
      <c r="I28" s="44"/>
      <c r="J28" s="44"/>
      <c r="K28" s="44"/>
      <c r="L28" s="47" t="str">
        <f>IF(OR(G28="",H28=""),"",IF(G28*H28&gt;='Ayarlar ve Listeler'!$B$12,"Yüksek",IF(G28*H28&gt;='Ayarlar ve Listeler'!$B$13,"Orta","Düşük")))</f>
        <v/>
      </c>
      <c r="M28" s="44"/>
    </row>
    <row r="29" spans="1:13" ht="45.95" customHeight="1" x14ac:dyDescent="0.25">
      <c r="A29" s="44"/>
      <c r="B29" s="44"/>
      <c r="C29" s="44"/>
      <c r="D29" s="44"/>
      <c r="E29" s="44"/>
      <c r="F29" s="44"/>
      <c r="G29" s="47" t="str">
        <f t="shared" si="0"/>
        <v/>
      </c>
      <c r="H29" s="44"/>
      <c r="I29" s="44"/>
      <c r="J29" s="44"/>
      <c r="K29" s="44"/>
      <c r="L29" s="47" t="str">
        <f>IF(OR(G29="",H29=""),"",IF(G29*H29&gt;='Ayarlar ve Listeler'!$B$12,"Yüksek",IF(G29*H29&gt;='Ayarlar ve Listeler'!$B$13,"Orta","Düşük")))</f>
        <v/>
      </c>
      <c r="M29" s="44"/>
    </row>
    <row r="30" spans="1:13" ht="45.95" customHeight="1" x14ac:dyDescent="0.25">
      <c r="A30" s="44"/>
      <c r="B30" s="44"/>
      <c r="C30" s="44"/>
      <c r="D30" s="44"/>
      <c r="E30" s="44"/>
      <c r="F30" s="44"/>
      <c r="G30" s="47" t="str">
        <f t="shared" si="0"/>
        <v/>
      </c>
      <c r="H30" s="44"/>
      <c r="I30" s="44"/>
      <c r="J30" s="44"/>
      <c r="K30" s="44"/>
      <c r="L30" s="47" t="str">
        <f>IF(OR(G30="",H30=""),"",IF(G30*H30&gt;='Ayarlar ve Listeler'!$B$12,"Yüksek",IF(G30*H30&gt;='Ayarlar ve Listeler'!$B$13,"Orta","Düşük")))</f>
        <v/>
      </c>
      <c r="M30" s="44"/>
    </row>
    <row r="31" spans="1:13" ht="45.95" customHeight="1" x14ac:dyDescent="0.25">
      <c r="A31" s="44"/>
      <c r="B31" s="44"/>
      <c r="C31" s="44"/>
      <c r="D31" s="44"/>
      <c r="E31" s="44"/>
      <c r="F31" s="44"/>
      <c r="G31" s="47" t="str">
        <f t="shared" si="0"/>
        <v/>
      </c>
      <c r="H31" s="44"/>
      <c r="I31" s="44"/>
      <c r="J31" s="44"/>
      <c r="K31" s="44"/>
      <c r="L31" s="47" t="str">
        <f>IF(OR(G31="",H31=""),"",IF(G31*H31&gt;='Ayarlar ve Listeler'!$B$12,"Yüksek",IF(G31*H31&gt;='Ayarlar ve Listeler'!$B$13,"Orta","Düşük")))</f>
        <v/>
      </c>
      <c r="M31" s="44"/>
    </row>
    <row r="32" spans="1:13" ht="45.95" customHeight="1" x14ac:dyDescent="0.25">
      <c r="A32" s="44"/>
      <c r="B32" s="44"/>
      <c r="C32" s="44"/>
      <c r="D32" s="44"/>
      <c r="E32" s="44"/>
      <c r="F32" s="44"/>
      <c r="G32" s="47" t="str">
        <f t="shared" si="0"/>
        <v/>
      </c>
      <c r="H32" s="44"/>
      <c r="I32" s="44"/>
      <c r="J32" s="44"/>
      <c r="K32" s="44"/>
      <c r="L32" s="47" t="str">
        <f>IF(OR(G32="",H32=""),"",IF(G32*H32&gt;='Ayarlar ve Listeler'!$B$12,"Yüksek",IF(G32*H32&gt;='Ayarlar ve Listeler'!$B$13,"Orta","Düşük")))</f>
        <v/>
      </c>
      <c r="M32" s="44"/>
    </row>
    <row r="33" spans="1:13" ht="45.95" customHeight="1" x14ac:dyDescent="0.25">
      <c r="A33" s="44"/>
      <c r="B33" s="44"/>
      <c r="C33" s="44"/>
      <c r="D33" s="44"/>
      <c r="E33" s="44"/>
      <c r="F33" s="44"/>
      <c r="G33" s="47" t="str">
        <f t="shared" si="0"/>
        <v/>
      </c>
      <c r="H33" s="44"/>
      <c r="I33" s="44"/>
      <c r="J33" s="44"/>
      <c r="K33" s="44"/>
      <c r="L33" s="47" t="str">
        <f>IF(OR(G33="",H33=""),"",IF(G33*H33&gt;='Ayarlar ve Listeler'!$B$12,"Yüksek",IF(G33*H33&gt;='Ayarlar ve Listeler'!$B$13,"Orta","Düşük")))</f>
        <v/>
      </c>
      <c r="M33" s="44"/>
    </row>
    <row r="34" spans="1:13" ht="45.95" customHeight="1" x14ac:dyDescent="0.25">
      <c r="A34" s="44"/>
      <c r="B34" s="44"/>
      <c r="C34" s="44"/>
      <c r="D34" s="44"/>
      <c r="E34" s="44"/>
      <c r="F34" s="44"/>
      <c r="G34" s="47" t="str">
        <f t="shared" si="0"/>
        <v/>
      </c>
      <c r="H34" s="44"/>
      <c r="I34" s="44"/>
      <c r="J34" s="44"/>
      <c r="K34" s="44"/>
      <c r="L34" s="47" t="str">
        <f>IF(OR(G34="",H34=""),"",IF(G34*H34&gt;='Ayarlar ve Listeler'!$B$12,"Yüksek",IF(G34*H34&gt;='Ayarlar ve Listeler'!$B$13,"Orta","Düşük")))</f>
        <v/>
      </c>
      <c r="M34" s="44"/>
    </row>
    <row r="35" spans="1:13" ht="45.95" customHeight="1" x14ac:dyDescent="0.25">
      <c r="A35" s="44"/>
      <c r="B35" s="44"/>
      <c r="C35" s="44"/>
      <c r="D35" s="44"/>
      <c r="E35" s="44"/>
      <c r="F35" s="44"/>
      <c r="G35" s="47" t="str">
        <f t="shared" si="0"/>
        <v/>
      </c>
      <c r="H35" s="44"/>
      <c r="I35" s="44"/>
      <c r="J35" s="44"/>
      <c r="K35" s="44"/>
      <c r="L35" s="47" t="str">
        <f>IF(OR(G35="",H35=""),"",IF(G35*H35&gt;='Ayarlar ve Listeler'!$B$12,"Yüksek",IF(G35*H35&gt;='Ayarlar ve Listeler'!$B$13,"Orta","Düşük")))</f>
        <v/>
      </c>
      <c r="M35" s="44"/>
    </row>
    <row r="36" spans="1:13" ht="45.95" customHeight="1" x14ac:dyDescent="0.25">
      <c r="A36" s="44"/>
      <c r="B36" s="44"/>
      <c r="C36" s="44"/>
      <c r="D36" s="44"/>
      <c r="E36" s="44"/>
      <c r="F36" s="44"/>
      <c r="G36" s="47" t="str">
        <f t="shared" si="0"/>
        <v/>
      </c>
      <c r="H36" s="44"/>
      <c r="I36" s="44"/>
      <c r="J36" s="44"/>
      <c r="K36" s="44"/>
      <c r="L36" s="47" t="str">
        <f>IF(OR(G36="",H36=""),"",IF(G36*H36&gt;='Ayarlar ve Listeler'!$B$12,"Yüksek",IF(G36*H36&gt;='Ayarlar ve Listeler'!$B$13,"Orta","Düşük")))</f>
        <v/>
      </c>
      <c r="M36" s="44"/>
    </row>
    <row r="37" spans="1:13" ht="45.95" customHeight="1" x14ac:dyDescent="0.25">
      <c r="A37" s="44"/>
      <c r="B37" s="44"/>
      <c r="C37" s="44"/>
      <c r="D37" s="44"/>
      <c r="E37" s="44"/>
      <c r="F37" s="44"/>
      <c r="G37" s="47" t="str">
        <f t="shared" si="0"/>
        <v/>
      </c>
      <c r="H37" s="44"/>
      <c r="I37" s="44"/>
      <c r="J37" s="44"/>
      <c r="K37" s="44"/>
      <c r="L37" s="47" t="str">
        <f>IF(OR(G37="",H37=""),"",IF(G37*H37&gt;='Ayarlar ve Listeler'!$B$12,"Yüksek",IF(G37*H37&gt;='Ayarlar ve Listeler'!$B$13,"Orta","Düşük")))</f>
        <v/>
      </c>
      <c r="M37" s="44"/>
    </row>
    <row r="38" spans="1:13" ht="45.95" customHeight="1" x14ac:dyDescent="0.25">
      <c r="A38" s="44"/>
      <c r="B38" s="44"/>
      <c r="C38" s="44"/>
      <c r="D38" s="44"/>
      <c r="E38" s="44"/>
      <c r="F38" s="44"/>
      <c r="G38" s="47" t="str">
        <f t="shared" si="0"/>
        <v/>
      </c>
      <c r="H38" s="44"/>
      <c r="I38" s="44"/>
      <c r="J38" s="44"/>
      <c r="K38" s="44"/>
      <c r="L38" s="47" t="str">
        <f>IF(OR(G38="",H38=""),"",IF(G38*H38&gt;='Ayarlar ve Listeler'!$B$12,"Yüksek",IF(G38*H38&gt;='Ayarlar ve Listeler'!$B$13,"Orta","Düşük")))</f>
        <v/>
      </c>
      <c r="M38" s="44"/>
    </row>
    <row r="39" spans="1:13" ht="45.95" customHeight="1" x14ac:dyDescent="0.25">
      <c r="A39" s="44"/>
      <c r="B39" s="44"/>
      <c r="C39" s="44"/>
      <c r="D39" s="44"/>
      <c r="E39" s="44"/>
      <c r="F39" s="44"/>
      <c r="G39" s="47" t="str">
        <f t="shared" si="0"/>
        <v/>
      </c>
      <c r="H39" s="44"/>
      <c r="I39" s="44"/>
      <c r="J39" s="44"/>
      <c r="K39" s="44"/>
      <c r="L39" s="47" t="str">
        <f>IF(OR(G39="",H39=""),"",IF(G39*H39&gt;='Ayarlar ve Listeler'!$B$12,"Yüksek",IF(G39*H39&gt;='Ayarlar ve Listeler'!$B$13,"Orta","Düşük")))</f>
        <v/>
      </c>
      <c r="M39" s="44"/>
    </row>
    <row r="40" spans="1:13" ht="45.95" customHeight="1" x14ac:dyDescent="0.25">
      <c r="A40" s="44"/>
      <c r="B40" s="44"/>
      <c r="C40" s="44"/>
      <c r="D40" s="44"/>
      <c r="E40" s="44"/>
      <c r="F40" s="44"/>
      <c r="G40" s="47" t="str">
        <f t="shared" si="0"/>
        <v/>
      </c>
      <c r="H40" s="44"/>
      <c r="I40" s="44"/>
      <c r="J40" s="44"/>
      <c r="K40" s="44"/>
      <c r="L40" s="47" t="str">
        <f>IF(OR(G40="",H40=""),"",IF(G40*H40&gt;='Ayarlar ve Listeler'!$B$12,"Yüksek",IF(G40*H40&gt;='Ayarlar ve Listeler'!$B$13,"Orta","Düşük")))</f>
        <v/>
      </c>
      <c r="M40" s="44"/>
    </row>
    <row r="41" spans="1:13" ht="45.95" customHeight="1" x14ac:dyDescent="0.25">
      <c r="A41" s="44"/>
      <c r="B41" s="44"/>
      <c r="C41" s="44"/>
      <c r="D41" s="44"/>
      <c r="E41" s="44"/>
      <c r="F41" s="44"/>
      <c r="G41" s="47" t="str">
        <f t="shared" si="0"/>
        <v/>
      </c>
      <c r="H41" s="44"/>
      <c r="I41" s="44"/>
      <c r="J41" s="44"/>
      <c r="K41" s="44"/>
      <c r="L41" s="47" t="str">
        <f>IF(OR(G41="",H41=""),"",IF(G41*H41&gt;='Ayarlar ve Listeler'!$B$12,"Yüksek",IF(G41*H41&gt;='Ayarlar ve Listeler'!$B$13,"Orta","Düşük")))</f>
        <v/>
      </c>
      <c r="M41" s="44"/>
    </row>
    <row r="42" spans="1:13" ht="45.95" customHeight="1" x14ac:dyDescent="0.25">
      <c r="A42" s="44"/>
      <c r="B42" s="44"/>
      <c r="C42" s="44"/>
      <c r="D42" s="44"/>
      <c r="E42" s="44"/>
      <c r="F42" s="44"/>
      <c r="G42" s="47" t="str">
        <f t="shared" si="0"/>
        <v/>
      </c>
      <c r="H42" s="44"/>
      <c r="I42" s="44"/>
      <c r="J42" s="44"/>
      <c r="K42" s="44"/>
      <c r="L42" s="47" t="str">
        <f>IF(OR(G42="",H42=""),"",IF(G42*H42&gt;='Ayarlar ve Listeler'!$B$12,"Yüksek",IF(G42*H42&gt;='Ayarlar ve Listeler'!$B$13,"Orta","Düşük")))</f>
        <v/>
      </c>
      <c r="M42" s="44"/>
    </row>
    <row r="43" spans="1:13" ht="45.95" customHeight="1" x14ac:dyDescent="0.25">
      <c r="A43" s="44"/>
      <c r="B43" s="44"/>
      <c r="C43" s="44"/>
      <c r="D43" s="44"/>
      <c r="E43" s="44"/>
      <c r="F43" s="44"/>
      <c r="G43" s="47" t="str">
        <f t="shared" si="0"/>
        <v/>
      </c>
      <c r="H43" s="44"/>
      <c r="I43" s="44"/>
      <c r="J43" s="44"/>
      <c r="K43" s="44"/>
      <c r="L43" s="47" t="str">
        <f>IF(OR(G43="",H43=""),"",IF(G43*H43&gt;='Ayarlar ve Listeler'!$B$12,"Yüksek",IF(G43*H43&gt;='Ayarlar ve Listeler'!$B$13,"Orta","Düşük")))</f>
        <v/>
      </c>
      <c r="M43" s="44"/>
    </row>
    <row r="44" spans="1:13" ht="45.95" customHeight="1" x14ac:dyDescent="0.25">
      <c r="A44" s="44"/>
      <c r="B44" s="44"/>
      <c r="C44" s="44"/>
      <c r="D44" s="44"/>
      <c r="E44" s="44"/>
      <c r="F44" s="44"/>
      <c r="G44" s="47" t="str">
        <f t="shared" si="0"/>
        <v/>
      </c>
      <c r="H44" s="44"/>
      <c r="I44" s="44"/>
      <c r="J44" s="44"/>
      <c r="K44" s="44"/>
      <c r="L44" s="47" t="str">
        <f>IF(OR(G44="",H44=""),"",IF(G44*H44&gt;='Ayarlar ve Listeler'!$B$12,"Yüksek",IF(G44*H44&gt;='Ayarlar ve Listeler'!$B$13,"Orta","Düşük")))</f>
        <v/>
      </c>
      <c r="M44" s="44"/>
    </row>
    <row r="45" spans="1:13" ht="45.95" customHeight="1" x14ac:dyDescent="0.25">
      <c r="A45" s="44"/>
      <c r="B45" s="44"/>
      <c r="C45" s="44"/>
      <c r="D45" s="44"/>
      <c r="E45" s="44"/>
      <c r="F45" s="44"/>
      <c r="G45" s="47" t="str">
        <f t="shared" si="0"/>
        <v/>
      </c>
      <c r="H45" s="44"/>
      <c r="I45" s="44"/>
      <c r="J45" s="44"/>
      <c r="K45" s="44"/>
      <c r="L45" s="47" t="str">
        <f>IF(OR(G45="",H45=""),"",IF(G45*H45&gt;='Ayarlar ve Listeler'!$B$12,"Yüksek",IF(G45*H45&gt;='Ayarlar ve Listeler'!$B$13,"Orta","Düşük")))</f>
        <v/>
      </c>
      <c r="M45" s="44"/>
    </row>
    <row r="46" spans="1:13" ht="45.95" customHeight="1" x14ac:dyDescent="0.25">
      <c r="A46" s="44"/>
      <c r="B46" s="44"/>
      <c r="C46" s="44"/>
      <c r="D46" s="44"/>
      <c r="E46" s="44"/>
      <c r="F46" s="44"/>
      <c r="G46" s="47" t="str">
        <f t="shared" si="0"/>
        <v/>
      </c>
      <c r="H46" s="44"/>
      <c r="I46" s="44"/>
      <c r="J46" s="44"/>
      <c r="K46" s="44"/>
      <c r="L46" s="47" t="str">
        <f>IF(OR(G46="",H46=""),"",IF(G46*H46&gt;='Ayarlar ve Listeler'!$B$12,"Yüksek",IF(G46*H46&gt;='Ayarlar ve Listeler'!$B$13,"Orta","Düşük")))</f>
        <v/>
      </c>
      <c r="M46" s="44"/>
    </row>
    <row r="47" spans="1:13" ht="45.95" customHeight="1" x14ac:dyDescent="0.25">
      <c r="A47" s="44"/>
      <c r="B47" s="44"/>
      <c r="C47" s="44"/>
      <c r="D47" s="44"/>
      <c r="E47" s="44"/>
      <c r="F47" s="44"/>
      <c r="G47" s="47" t="str">
        <f t="shared" si="0"/>
        <v/>
      </c>
      <c r="H47" s="44"/>
      <c r="I47" s="44"/>
      <c r="J47" s="44"/>
      <c r="K47" s="44"/>
      <c r="L47" s="47" t="str">
        <f>IF(OR(G47="",H47=""),"",IF(G47*H47&gt;='Ayarlar ve Listeler'!$B$12,"Yüksek",IF(G47*H47&gt;='Ayarlar ve Listeler'!$B$13,"Orta","Düşük")))</f>
        <v/>
      </c>
      <c r="M47" s="44"/>
    </row>
    <row r="48" spans="1:13" ht="45.95" customHeight="1" x14ac:dyDescent="0.25">
      <c r="A48" s="44"/>
      <c r="B48" s="44"/>
      <c r="C48" s="44"/>
      <c r="D48" s="44"/>
      <c r="E48" s="44"/>
      <c r="F48" s="44"/>
      <c r="G48" s="47" t="str">
        <f t="shared" si="0"/>
        <v/>
      </c>
      <c r="H48" s="44"/>
      <c r="I48" s="44"/>
      <c r="J48" s="44"/>
      <c r="K48" s="44"/>
      <c r="L48" s="47" t="str">
        <f>IF(OR(G48="",H48=""),"",IF(G48*H48&gt;='Ayarlar ve Listeler'!$B$12,"Yüksek",IF(G48*H48&gt;='Ayarlar ve Listeler'!$B$13,"Orta","Düşük")))</f>
        <v/>
      </c>
      <c r="M48" s="44"/>
    </row>
    <row r="49" spans="1:13" ht="45.95" customHeight="1" x14ac:dyDescent="0.25">
      <c r="A49" s="44"/>
      <c r="B49" s="44"/>
      <c r="C49" s="44"/>
      <c r="D49" s="44"/>
      <c r="E49" s="44"/>
      <c r="F49" s="44"/>
      <c r="G49" s="47" t="str">
        <f t="shared" si="0"/>
        <v/>
      </c>
      <c r="H49" s="44"/>
      <c r="I49" s="44"/>
      <c r="J49" s="44"/>
      <c r="K49" s="44"/>
      <c r="L49" s="47" t="str">
        <f>IF(OR(G49="",H49=""),"",IF(G49*H49&gt;='Ayarlar ve Listeler'!$B$12,"Yüksek",IF(G49*H49&gt;='Ayarlar ve Listeler'!$B$13,"Orta","Düşük")))</f>
        <v/>
      </c>
      <c r="M49" s="44"/>
    </row>
    <row r="50" spans="1:13" ht="45.95" customHeight="1" x14ac:dyDescent="0.25">
      <c r="A50" s="44"/>
      <c r="B50" s="44"/>
      <c r="C50" s="44"/>
      <c r="D50" s="44"/>
      <c r="E50" s="44"/>
      <c r="F50" s="44"/>
      <c r="G50" s="47" t="str">
        <f t="shared" si="0"/>
        <v/>
      </c>
      <c r="H50" s="44"/>
      <c r="I50" s="44"/>
      <c r="J50" s="44"/>
      <c r="K50" s="44"/>
      <c r="L50" s="47" t="str">
        <f>IF(OR(G50="",H50=""),"",IF(G50*H50&gt;='Ayarlar ve Listeler'!$B$12,"Yüksek",IF(G50*H50&gt;='Ayarlar ve Listeler'!$B$13,"Orta","Düşük")))</f>
        <v/>
      </c>
      <c r="M50" s="44"/>
    </row>
    <row r="51" spans="1:13" ht="45.95" customHeight="1" x14ac:dyDescent="0.25">
      <c r="A51" s="44"/>
      <c r="B51" s="44"/>
      <c r="C51" s="44"/>
      <c r="D51" s="44"/>
      <c r="E51" s="44"/>
      <c r="F51" s="44"/>
      <c r="G51" s="47" t="str">
        <f t="shared" si="0"/>
        <v/>
      </c>
      <c r="H51" s="44"/>
      <c r="I51" s="44"/>
      <c r="J51" s="44"/>
      <c r="K51" s="44"/>
      <c r="L51" s="47" t="str">
        <f>IF(OR(G51="",H51=""),"",IF(G51*H51&gt;='Ayarlar ve Listeler'!$B$12,"Yüksek",IF(G51*H51&gt;='Ayarlar ve Listeler'!$B$13,"Orta","Düşük")))</f>
        <v/>
      </c>
      <c r="M51" s="44"/>
    </row>
    <row r="52" spans="1:13" ht="45.95" customHeight="1" x14ac:dyDescent="0.25">
      <c r="A52" s="44"/>
      <c r="B52" s="44"/>
      <c r="C52" s="44"/>
      <c r="D52" s="44"/>
      <c r="E52" s="44"/>
      <c r="F52" s="44"/>
      <c r="G52" s="47" t="str">
        <f t="shared" si="0"/>
        <v/>
      </c>
      <c r="H52" s="44"/>
      <c r="I52" s="44"/>
      <c r="J52" s="44"/>
      <c r="K52" s="44"/>
      <c r="L52" s="47" t="str">
        <f>IF(OR(G52="",H52=""),"",IF(G52*H52&gt;='Ayarlar ve Listeler'!$B$12,"Yüksek",IF(G52*H52&gt;='Ayarlar ve Listeler'!$B$13,"Orta","Düşük")))</f>
        <v/>
      </c>
      <c r="M52" s="44"/>
    </row>
    <row r="53" spans="1:13" ht="45.95" customHeight="1" x14ac:dyDescent="0.25">
      <c r="A53" s="44"/>
      <c r="B53" s="44"/>
      <c r="C53" s="44"/>
      <c r="D53" s="44"/>
      <c r="E53" s="44"/>
      <c r="F53" s="44"/>
      <c r="G53" s="47" t="str">
        <f t="shared" si="0"/>
        <v/>
      </c>
      <c r="H53" s="44"/>
      <c r="I53" s="44"/>
      <c r="J53" s="44"/>
      <c r="K53" s="44"/>
      <c r="L53" s="47" t="str">
        <f>IF(OR(G53="",H53=""),"",IF(G53*H53&gt;='Ayarlar ve Listeler'!$B$12,"Yüksek",IF(G53*H53&gt;='Ayarlar ve Listeler'!$B$13,"Orta","Düşük")))</f>
        <v/>
      </c>
      <c r="M53" s="44"/>
    </row>
    <row r="54" spans="1:13" ht="45.95" customHeight="1" x14ac:dyDescent="0.25">
      <c r="A54" s="44"/>
      <c r="B54" s="44"/>
      <c r="C54" s="44"/>
      <c r="D54" s="44"/>
      <c r="E54" s="44"/>
      <c r="F54" s="44"/>
      <c r="G54" s="47" t="str">
        <f t="shared" si="0"/>
        <v/>
      </c>
      <c r="H54" s="44"/>
      <c r="I54" s="44"/>
      <c r="J54" s="44"/>
      <c r="K54" s="44"/>
      <c r="L54" s="47" t="str">
        <f>IF(OR(G54="",H54=""),"",IF(G54*H54&gt;='Ayarlar ve Listeler'!$B$12,"Yüksek",IF(G54*H54&gt;='Ayarlar ve Listeler'!$B$13,"Orta","Düşük")))</f>
        <v/>
      </c>
      <c r="M54" s="44"/>
    </row>
    <row r="55" spans="1:13" ht="45.95" customHeight="1" x14ac:dyDescent="0.25">
      <c r="A55" s="44"/>
      <c r="B55" s="44"/>
      <c r="C55" s="44"/>
      <c r="D55" s="44"/>
      <c r="E55" s="44"/>
      <c r="F55" s="44"/>
      <c r="G55" s="47" t="str">
        <f t="shared" si="0"/>
        <v/>
      </c>
      <c r="H55" s="44"/>
      <c r="I55" s="44"/>
      <c r="J55" s="44"/>
      <c r="K55" s="44"/>
      <c r="L55" s="47" t="str">
        <f>IF(OR(G55="",H55=""),"",IF(G55*H55&gt;='Ayarlar ve Listeler'!$B$12,"Yüksek",IF(G55*H55&gt;='Ayarlar ve Listeler'!$B$13,"Orta","Düşük")))</f>
        <v/>
      </c>
      <c r="M55" s="44"/>
    </row>
    <row r="56" spans="1:13" ht="45.95" customHeight="1" x14ac:dyDescent="0.25">
      <c r="A56" s="44"/>
      <c r="B56" s="44"/>
      <c r="C56" s="44"/>
      <c r="D56" s="44"/>
      <c r="E56" s="44"/>
      <c r="F56" s="44"/>
      <c r="G56" s="47" t="str">
        <f t="shared" si="0"/>
        <v/>
      </c>
      <c r="H56" s="44"/>
      <c r="I56" s="44"/>
      <c r="J56" s="44"/>
      <c r="K56" s="44"/>
      <c r="L56" s="47" t="str">
        <f>IF(OR(G56="",H56=""),"",IF(G56*H56&gt;='Ayarlar ve Listeler'!$B$12,"Yüksek",IF(G56*H56&gt;='Ayarlar ve Listeler'!$B$13,"Orta","Düşük")))</f>
        <v/>
      </c>
      <c r="M56" s="44"/>
    </row>
    <row r="57" spans="1:13" ht="45.95" customHeight="1" x14ac:dyDescent="0.25">
      <c r="A57" s="44"/>
      <c r="B57" s="44"/>
      <c r="C57" s="44"/>
      <c r="D57" s="44"/>
      <c r="E57" s="44"/>
      <c r="F57" s="44"/>
      <c r="G57" s="47" t="str">
        <f t="shared" si="0"/>
        <v/>
      </c>
      <c r="H57" s="44"/>
      <c r="I57" s="44"/>
      <c r="J57" s="44"/>
      <c r="K57" s="44"/>
      <c r="L57" s="47" t="str">
        <f>IF(OR(G57="",H57=""),"",IF(G57*H57&gt;='Ayarlar ve Listeler'!$B$12,"Yüksek",IF(G57*H57&gt;='Ayarlar ve Listeler'!$B$13,"Orta","Düşük")))</f>
        <v/>
      </c>
      <c r="M57" s="44"/>
    </row>
    <row r="58" spans="1:13" ht="45.95" customHeight="1" x14ac:dyDescent="0.25">
      <c r="A58" s="44"/>
      <c r="B58" s="44"/>
      <c r="C58" s="44"/>
      <c r="D58" s="44"/>
      <c r="E58" s="44"/>
      <c r="F58" s="44"/>
      <c r="G58" s="47" t="str">
        <f t="shared" si="0"/>
        <v/>
      </c>
      <c r="H58" s="44"/>
      <c r="I58" s="44"/>
      <c r="J58" s="44"/>
      <c r="K58" s="44"/>
      <c r="L58" s="47" t="str">
        <f>IF(OR(G58="",H58=""),"",IF(G58*H58&gt;='Ayarlar ve Listeler'!$B$12,"Yüksek",IF(G58*H58&gt;='Ayarlar ve Listeler'!$B$13,"Orta","Düşük")))</f>
        <v/>
      </c>
      <c r="M58" s="44"/>
    </row>
    <row r="59" spans="1:13" ht="45.95" customHeight="1" x14ac:dyDescent="0.25">
      <c r="A59" s="44"/>
      <c r="B59" s="44"/>
      <c r="C59" s="44"/>
      <c r="D59" s="44"/>
      <c r="E59" s="44"/>
      <c r="F59" s="44"/>
      <c r="G59" s="47" t="str">
        <f t="shared" si="0"/>
        <v/>
      </c>
      <c r="H59" s="44"/>
      <c r="I59" s="44"/>
      <c r="J59" s="44"/>
      <c r="K59" s="44"/>
      <c r="L59" s="47" t="str">
        <f>IF(OR(G59="",H59=""),"",IF(G59*H59&gt;='Ayarlar ve Listeler'!$B$12,"Yüksek",IF(G59*H59&gt;='Ayarlar ve Listeler'!$B$13,"Orta","Düşük")))</f>
        <v/>
      </c>
      <c r="M59" s="44"/>
    </row>
    <row r="60" spans="1:13" ht="45.95" customHeight="1" x14ac:dyDescent="0.25">
      <c r="A60" s="44"/>
      <c r="B60" s="44"/>
      <c r="C60" s="44"/>
      <c r="D60" s="44"/>
      <c r="E60" s="44"/>
      <c r="F60" s="44"/>
      <c r="G60" s="47" t="str">
        <f t="shared" si="0"/>
        <v/>
      </c>
      <c r="H60" s="44"/>
      <c r="I60" s="44"/>
      <c r="J60" s="44"/>
      <c r="K60" s="44"/>
      <c r="L60" s="47" t="str">
        <f>IF(OR(G60="",H60=""),"",IF(G60*H60&gt;='Ayarlar ve Listeler'!$B$12,"Yüksek",IF(G60*H60&gt;='Ayarlar ve Listeler'!$B$13,"Orta","Düşük")))</f>
        <v/>
      </c>
      <c r="M60" s="44"/>
    </row>
    <row r="61" spans="1:13" ht="45.95" customHeight="1" x14ac:dyDescent="0.25">
      <c r="A61" s="44"/>
      <c r="B61" s="44"/>
      <c r="C61" s="44"/>
      <c r="D61" s="44"/>
      <c r="E61" s="44"/>
      <c r="F61" s="44"/>
      <c r="G61" s="47" t="str">
        <f t="shared" si="0"/>
        <v/>
      </c>
      <c r="H61" s="44"/>
      <c r="I61" s="44"/>
      <c r="J61" s="44"/>
      <c r="K61" s="44"/>
      <c r="L61" s="47" t="str">
        <f>IF(OR(G61="",H61=""),"",IF(G61*H61&gt;='Ayarlar ve Listeler'!$B$12,"Yüksek",IF(G61*H61&gt;='Ayarlar ve Listeler'!$B$13,"Orta","Düşük")))</f>
        <v/>
      </c>
      <c r="M61" s="44"/>
    </row>
    <row r="62" spans="1:13" ht="45.95" customHeight="1" x14ac:dyDescent="0.25">
      <c r="A62" s="44"/>
      <c r="B62" s="44"/>
      <c r="C62" s="44"/>
      <c r="D62" s="44"/>
      <c r="E62" s="44"/>
      <c r="F62" s="44"/>
      <c r="G62" s="47" t="str">
        <f t="shared" si="0"/>
        <v/>
      </c>
      <c r="H62" s="44"/>
      <c r="I62" s="44"/>
      <c r="J62" s="44"/>
      <c r="K62" s="44"/>
      <c r="L62" s="47" t="str">
        <f>IF(OR(G62="",H62=""),"",IF(G62*H62&gt;='Ayarlar ve Listeler'!$B$12,"Yüksek",IF(G62*H62&gt;='Ayarlar ve Listeler'!$B$13,"Orta","Düşük")))</f>
        <v/>
      </c>
      <c r="M62" s="44"/>
    </row>
    <row r="63" spans="1:13" ht="45.95" customHeight="1" x14ac:dyDescent="0.25">
      <c r="A63" s="44"/>
      <c r="B63" s="44"/>
      <c r="C63" s="44"/>
      <c r="D63" s="44"/>
      <c r="E63" s="44"/>
      <c r="F63" s="44"/>
      <c r="G63" s="47" t="str">
        <f t="shared" si="0"/>
        <v/>
      </c>
      <c r="H63" s="44"/>
      <c r="I63" s="44"/>
      <c r="J63" s="44"/>
      <c r="K63" s="44"/>
      <c r="L63" s="47" t="str">
        <f>IF(OR(G63="",H63=""),"",IF(G63*H63&gt;='Ayarlar ve Listeler'!$B$12,"Yüksek",IF(G63*H63&gt;='Ayarlar ve Listeler'!$B$13,"Orta","Düşük")))</f>
        <v/>
      </c>
      <c r="M63" s="44"/>
    </row>
    <row r="64" spans="1:13" ht="45.95" customHeight="1" x14ac:dyDescent="0.25">
      <c r="A64" s="44"/>
      <c r="B64" s="44"/>
      <c r="C64" s="44"/>
      <c r="D64" s="44"/>
      <c r="E64" s="44"/>
      <c r="F64" s="44"/>
      <c r="G64" s="47" t="str">
        <f t="shared" si="0"/>
        <v/>
      </c>
      <c r="H64" s="44"/>
      <c r="I64" s="44"/>
      <c r="J64" s="44"/>
      <c r="K64" s="44"/>
      <c r="L64" s="47" t="str">
        <f>IF(OR(G64="",H64=""),"",IF(G64*H64&gt;='Ayarlar ve Listeler'!$B$12,"Yüksek",IF(G64*H64&gt;='Ayarlar ve Listeler'!$B$13,"Orta","Düşük")))</f>
        <v/>
      </c>
      <c r="M64" s="44"/>
    </row>
    <row r="65" spans="1:13" ht="45.95" customHeight="1" x14ac:dyDescent="0.25">
      <c r="A65" s="44"/>
      <c r="B65" s="44"/>
      <c r="C65" s="44"/>
      <c r="D65" s="44"/>
      <c r="E65" s="44"/>
      <c r="F65" s="44"/>
      <c r="G65" s="47" t="str">
        <f t="shared" si="0"/>
        <v/>
      </c>
      <c r="H65" s="44"/>
      <c r="I65" s="44"/>
      <c r="J65" s="44"/>
      <c r="K65" s="44"/>
      <c r="L65" s="47" t="str">
        <f>IF(OR(G65="",H65=""),"",IF(G65*H65&gt;='Ayarlar ve Listeler'!$B$12,"Yüksek",IF(G65*H65&gt;='Ayarlar ve Listeler'!$B$13,"Orta","Düşük")))</f>
        <v/>
      </c>
      <c r="M65" s="44"/>
    </row>
    <row r="66" spans="1:13" ht="45.95" customHeight="1" x14ac:dyDescent="0.25">
      <c r="A66" s="44"/>
      <c r="B66" s="44"/>
      <c r="C66" s="44"/>
      <c r="D66" s="44"/>
      <c r="E66" s="44"/>
      <c r="F66" s="44"/>
      <c r="G66" s="47" t="str">
        <f t="shared" si="0"/>
        <v/>
      </c>
      <c r="H66" s="44"/>
      <c r="I66" s="44"/>
      <c r="J66" s="44"/>
      <c r="K66" s="44"/>
      <c r="L66" s="47" t="str">
        <f>IF(OR(G66="",H66=""),"",IF(G66*H66&gt;='Ayarlar ve Listeler'!$B$12,"Yüksek",IF(G66*H66&gt;='Ayarlar ve Listeler'!$B$13,"Orta","Düşük")))</f>
        <v/>
      </c>
      <c r="M66" s="44"/>
    </row>
    <row r="67" spans="1:13" ht="45.95" customHeight="1" x14ac:dyDescent="0.25">
      <c r="A67" s="44"/>
      <c r="B67" s="44"/>
      <c r="C67" s="44"/>
      <c r="D67" s="44"/>
      <c r="E67" s="44"/>
      <c r="F67" s="44"/>
      <c r="G67" s="47" t="str">
        <f t="shared" si="0"/>
        <v/>
      </c>
      <c r="H67" s="44"/>
      <c r="I67" s="44"/>
      <c r="J67" s="44"/>
      <c r="K67" s="44"/>
      <c r="L67" s="47" t="str">
        <f>IF(OR(G67="",H67=""),"",IF(G67*H67&gt;='Ayarlar ve Listeler'!$B$12,"Yüksek",IF(G67*H67&gt;='Ayarlar ve Listeler'!$B$13,"Orta","Düşük")))</f>
        <v/>
      </c>
      <c r="M67" s="44"/>
    </row>
    <row r="68" spans="1:13" ht="45.95" customHeight="1" x14ac:dyDescent="0.25">
      <c r="A68" s="44"/>
      <c r="B68" s="44"/>
      <c r="C68" s="44"/>
      <c r="D68" s="44"/>
      <c r="E68" s="44"/>
      <c r="F68" s="44"/>
      <c r="G68" s="47" t="str">
        <f t="shared" si="0"/>
        <v/>
      </c>
      <c r="H68" s="44"/>
      <c r="I68" s="44"/>
      <c r="J68" s="44"/>
      <c r="K68" s="44"/>
      <c r="L68" s="47" t="str">
        <f>IF(OR(G68="",H68=""),"",IF(G68*H68&gt;='Ayarlar ve Listeler'!$B$12,"Yüksek",IF(G68*H68&gt;='Ayarlar ve Listeler'!$B$13,"Orta","Düşük")))</f>
        <v/>
      </c>
      <c r="M68" s="44"/>
    </row>
    <row r="69" spans="1:13" ht="45.95" customHeight="1" x14ac:dyDescent="0.25">
      <c r="A69" s="44"/>
      <c r="B69" s="44"/>
      <c r="C69" s="44"/>
      <c r="D69" s="44"/>
      <c r="E69" s="44"/>
      <c r="F69" s="44"/>
      <c r="G69" s="47" t="str">
        <f t="shared" si="0"/>
        <v/>
      </c>
      <c r="H69" s="44"/>
      <c r="I69" s="44"/>
      <c r="J69" s="44"/>
      <c r="K69" s="44"/>
      <c r="L69" s="47" t="str">
        <f>IF(OR(G69="",H69=""),"",IF(G69*H69&gt;='Ayarlar ve Listeler'!$B$12,"Yüksek",IF(G69*H69&gt;='Ayarlar ve Listeler'!$B$13,"Orta","Düşük")))</f>
        <v/>
      </c>
      <c r="M69" s="44"/>
    </row>
    <row r="70" spans="1:13" ht="45.95" customHeight="1" x14ac:dyDescent="0.25">
      <c r="A70" s="44"/>
      <c r="B70" s="44"/>
      <c r="C70" s="44"/>
      <c r="D70" s="44"/>
      <c r="E70" s="44"/>
      <c r="F70" s="44"/>
      <c r="G70" s="47" t="str">
        <f t="shared" ref="G70:G133" si="1">IF(OR(E70="",F70=""),"",MAX(0,E70-F70))</f>
        <v/>
      </c>
      <c r="H70" s="44"/>
      <c r="I70" s="44"/>
      <c r="J70" s="44"/>
      <c r="K70" s="44"/>
      <c r="L70" s="47" t="str">
        <f>IF(OR(G70="",H70=""),"",IF(G70*H70&gt;='Ayarlar ve Listeler'!$B$12,"Yüksek",IF(G70*H70&gt;='Ayarlar ve Listeler'!$B$13,"Orta","Düşük")))</f>
        <v/>
      </c>
      <c r="M70" s="44"/>
    </row>
    <row r="71" spans="1:13" ht="45.95" customHeight="1" x14ac:dyDescent="0.25">
      <c r="A71" s="44"/>
      <c r="B71" s="44"/>
      <c r="C71" s="44"/>
      <c r="D71" s="44"/>
      <c r="E71" s="44"/>
      <c r="F71" s="44"/>
      <c r="G71" s="47" t="str">
        <f t="shared" si="1"/>
        <v/>
      </c>
      <c r="H71" s="44"/>
      <c r="I71" s="44"/>
      <c r="J71" s="44"/>
      <c r="K71" s="44"/>
      <c r="L71" s="47" t="str">
        <f>IF(OR(G71="",H71=""),"",IF(G71*H71&gt;='Ayarlar ve Listeler'!$B$12,"Yüksek",IF(G71*H71&gt;='Ayarlar ve Listeler'!$B$13,"Orta","Düşük")))</f>
        <v/>
      </c>
      <c r="M71" s="44"/>
    </row>
    <row r="72" spans="1:13" ht="45.95" customHeight="1" x14ac:dyDescent="0.25">
      <c r="A72" s="44"/>
      <c r="B72" s="44"/>
      <c r="C72" s="44"/>
      <c r="D72" s="44"/>
      <c r="E72" s="44"/>
      <c r="F72" s="44"/>
      <c r="G72" s="47" t="str">
        <f t="shared" si="1"/>
        <v/>
      </c>
      <c r="H72" s="44"/>
      <c r="I72" s="44"/>
      <c r="J72" s="44"/>
      <c r="K72" s="44"/>
      <c r="L72" s="47" t="str">
        <f>IF(OR(G72="",H72=""),"",IF(G72*H72&gt;='Ayarlar ve Listeler'!$B$12,"Yüksek",IF(G72*H72&gt;='Ayarlar ve Listeler'!$B$13,"Orta","Düşük")))</f>
        <v/>
      </c>
      <c r="M72" s="44"/>
    </row>
    <row r="73" spans="1:13" ht="45.95" customHeight="1" x14ac:dyDescent="0.25">
      <c r="A73" s="44"/>
      <c r="B73" s="44"/>
      <c r="C73" s="44"/>
      <c r="D73" s="44"/>
      <c r="E73" s="44"/>
      <c r="F73" s="44"/>
      <c r="G73" s="47" t="str">
        <f t="shared" si="1"/>
        <v/>
      </c>
      <c r="H73" s="44"/>
      <c r="I73" s="44"/>
      <c r="J73" s="44"/>
      <c r="K73" s="44"/>
      <c r="L73" s="47" t="str">
        <f>IF(OR(G73="",H73=""),"",IF(G73*H73&gt;='Ayarlar ve Listeler'!$B$12,"Yüksek",IF(G73*H73&gt;='Ayarlar ve Listeler'!$B$13,"Orta","Düşük")))</f>
        <v/>
      </c>
      <c r="M73" s="44"/>
    </row>
    <row r="74" spans="1:13" ht="45.95" customHeight="1" x14ac:dyDescent="0.25">
      <c r="A74" s="44"/>
      <c r="B74" s="44"/>
      <c r="C74" s="44"/>
      <c r="D74" s="44"/>
      <c r="E74" s="44"/>
      <c r="F74" s="44"/>
      <c r="G74" s="47" t="str">
        <f t="shared" si="1"/>
        <v/>
      </c>
      <c r="H74" s="44"/>
      <c r="I74" s="44"/>
      <c r="J74" s="44"/>
      <c r="K74" s="44"/>
      <c r="L74" s="47" t="str">
        <f>IF(OR(G74="",H74=""),"",IF(G74*H74&gt;='Ayarlar ve Listeler'!$B$12,"Yüksek",IF(G74*H74&gt;='Ayarlar ve Listeler'!$B$13,"Orta","Düşük")))</f>
        <v/>
      </c>
      <c r="M74" s="44"/>
    </row>
    <row r="75" spans="1:13" ht="45.95" customHeight="1" x14ac:dyDescent="0.25">
      <c r="A75" s="44"/>
      <c r="B75" s="44"/>
      <c r="C75" s="44"/>
      <c r="D75" s="44"/>
      <c r="E75" s="44"/>
      <c r="F75" s="44"/>
      <c r="G75" s="47" t="str">
        <f t="shared" si="1"/>
        <v/>
      </c>
      <c r="H75" s="44"/>
      <c r="I75" s="44"/>
      <c r="J75" s="44"/>
      <c r="K75" s="44"/>
      <c r="L75" s="47" t="str">
        <f>IF(OR(G75="",H75=""),"",IF(G75*H75&gt;='Ayarlar ve Listeler'!$B$12,"Yüksek",IF(G75*H75&gt;='Ayarlar ve Listeler'!$B$13,"Orta","Düşük")))</f>
        <v/>
      </c>
      <c r="M75" s="44"/>
    </row>
    <row r="76" spans="1:13" ht="45.95" customHeight="1" x14ac:dyDescent="0.25">
      <c r="A76" s="44"/>
      <c r="B76" s="44"/>
      <c r="C76" s="44"/>
      <c r="D76" s="44"/>
      <c r="E76" s="44"/>
      <c r="F76" s="44"/>
      <c r="G76" s="47" t="str">
        <f t="shared" si="1"/>
        <v/>
      </c>
      <c r="H76" s="44"/>
      <c r="I76" s="44"/>
      <c r="J76" s="44"/>
      <c r="K76" s="44"/>
      <c r="L76" s="47" t="str">
        <f>IF(OR(G76="",H76=""),"",IF(G76*H76&gt;='Ayarlar ve Listeler'!$B$12,"Yüksek",IF(G76*H76&gt;='Ayarlar ve Listeler'!$B$13,"Orta","Düşük")))</f>
        <v/>
      </c>
      <c r="M76" s="44"/>
    </row>
    <row r="77" spans="1:13" ht="45.95" customHeight="1" x14ac:dyDescent="0.25">
      <c r="A77" s="44"/>
      <c r="B77" s="44"/>
      <c r="C77" s="44"/>
      <c r="D77" s="44"/>
      <c r="E77" s="44"/>
      <c r="F77" s="44"/>
      <c r="G77" s="47" t="str">
        <f t="shared" si="1"/>
        <v/>
      </c>
      <c r="H77" s="44"/>
      <c r="I77" s="44"/>
      <c r="J77" s="44"/>
      <c r="K77" s="44"/>
      <c r="L77" s="47" t="str">
        <f>IF(OR(G77="",H77=""),"",IF(G77*H77&gt;='Ayarlar ve Listeler'!$B$12,"Yüksek",IF(G77*H77&gt;='Ayarlar ve Listeler'!$B$13,"Orta","Düşük")))</f>
        <v/>
      </c>
      <c r="M77" s="44"/>
    </row>
    <row r="78" spans="1:13" ht="45.95" customHeight="1" x14ac:dyDescent="0.25">
      <c r="A78" s="44"/>
      <c r="B78" s="44"/>
      <c r="C78" s="44"/>
      <c r="D78" s="44"/>
      <c r="E78" s="44"/>
      <c r="F78" s="44"/>
      <c r="G78" s="47" t="str">
        <f t="shared" si="1"/>
        <v/>
      </c>
      <c r="H78" s="44"/>
      <c r="I78" s="44"/>
      <c r="J78" s="44"/>
      <c r="K78" s="44"/>
      <c r="L78" s="47" t="str">
        <f>IF(OR(G78="",H78=""),"",IF(G78*H78&gt;='Ayarlar ve Listeler'!$B$12,"Yüksek",IF(G78*H78&gt;='Ayarlar ve Listeler'!$B$13,"Orta","Düşük")))</f>
        <v/>
      </c>
      <c r="M78" s="44"/>
    </row>
    <row r="79" spans="1:13" ht="45.95" customHeight="1" x14ac:dyDescent="0.25">
      <c r="A79" s="44"/>
      <c r="B79" s="44"/>
      <c r="C79" s="44"/>
      <c r="D79" s="44"/>
      <c r="E79" s="44"/>
      <c r="F79" s="44"/>
      <c r="G79" s="47" t="str">
        <f t="shared" si="1"/>
        <v/>
      </c>
      <c r="H79" s="44"/>
      <c r="I79" s="44"/>
      <c r="J79" s="44"/>
      <c r="K79" s="44"/>
      <c r="L79" s="47" t="str">
        <f>IF(OR(G79="",H79=""),"",IF(G79*H79&gt;='Ayarlar ve Listeler'!$B$12,"Yüksek",IF(G79*H79&gt;='Ayarlar ve Listeler'!$B$13,"Orta","Düşük")))</f>
        <v/>
      </c>
      <c r="M79" s="44"/>
    </row>
    <row r="80" spans="1:13" ht="45.95" customHeight="1" x14ac:dyDescent="0.25">
      <c r="A80" s="44"/>
      <c r="B80" s="44"/>
      <c r="C80" s="44"/>
      <c r="D80" s="44"/>
      <c r="E80" s="44"/>
      <c r="F80" s="44"/>
      <c r="G80" s="47" t="str">
        <f t="shared" si="1"/>
        <v/>
      </c>
      <c r="H80" s="44"/>
      <c r="I80" s="44"/>
      <c r="J80" s="44"/>
      <c r="K80" s="44"/>
      <c r="L80" s="47" t="str">
        <f>IF(OR(G80="",H80=""),"",IF(G80*H80&gt;='Ayarlar ve Listeler'!$B$12,"Yüksek",IF(G80*H80&gt;='Ayarlar ve Listeler'!$B$13,"Orta","Düşük")))</f>
        <v/>
      </c>
      <c r="M80" s="44"/>
    </row>
    <row r="81" spans="1:13" ht="45.95" customHeight="1" x14ac:dyDescent="0.25">
      <c r="A81" s="44"/>
      <c r="B81" s="44"/>
      <c r="C81" s="44"/>
      <c r="D81" s="44"/>
      <c r="E81" s="44"/>
      <c r="F81" s="44"/>
      <c r="G81" s="47" t="str">
        <f t="shared" si="1"/>
        <v/>
      </c>
      <c r="H81" s="44"/>
      <c r="I81" s="44"/>
      <c r="J81" s="44"/>
      <c r="K81" s="44"/>
      <c r="L81" s="47" t="str">
        <f>IF(OR(G81="",H81=""),"",IF(G81*H81&gt;='Ayarlar ve Listeler'!$B$12,"Yüksek",IF(G81*H81&gt;='Ayarlar ve Listeler'!$B$13,"Orta","Düşük")))</f>
        <v/>
      </c>
      <c r="M81" s="44"/>
    </row>
    <row r="82" spans="1:13" ht="45.95" customHeight="1" x14ac:dyDescent="0.25">
      <c r="A82" s="44"/>
      <c r="B82" s="44"/>
      <c r="C82" s="44"/>
      <c r="D82" s="44"/>
      <c r="E82" s="44"/>
      <c r="F82" s="44"/>
      <c r="G82" s="47" t="str">
        <f t="shared" si="1"/>
        <v/>
      </c>
      <c r="H82" s="44"/>
      <c r="I82" s="44"/>
      <c r="J82" s="44"/>
      <c r="K82" s="44"/>
      <c r="L82" s="47" t="str">
        <f>IF(OR(G82="",H82=""),"",IF(G82*H82&gt;='Ayarlar ve Listeler'!$B$12,"Yüksek",IF(G82*H82&gt;='Ayarlar ve Listeler'!$B$13,"Orta","Düşük")))</f>
        <v/>
      </c>
      <c r="M82" s="44"/>
    </row>
    <row r="83" spans="1:13" ht="45.95" customHeight="1" x14ac:dyDescent="0.25">
      <c r="A83" s="44"/>
      <c r="B83" s="44"/>
      <c r="C83" s="44"/>
      <c r="D83" s="44"/>
      <c r="E83" s="44"/>
      <c r="F83" s="44"/>
      <c r="G83" s="47" t="str">
        <f t="shared" si="1"/>
        <v/>
      </c>
      <c r="H83" s="44"/>
      <c r="I83" s="44"/>
      <c r="J83" s="44"/>
      <c r="K83" s="44"/>
      <c r="L83" s="47" t="str">
        <f>IF(OR(G83="",H83=""),"",IF(G83*H83&gt;='Ayarlar ve Listeler'!$B$12,"Yüksek",IF(G83*H83&gt;='Ayarlar ve Listeler'!$B$13,"Orta","Düşük")))</f>
        <v/>
      </c>
      <c r="M83" s="44"/>
    </row>
    <row r="84" spans="1:13" ht="45.95" customHeight="1" x14ac:dyDescent="0.25">
      <c r="A84" s="44"/>
      <c r="B84" s="44"/>
      <c r="C84" s="44"/>
      <c r="D84" s="44"/>
      <c r="E84" s="44"/>
      <c r="F84" s="44"/>
      <c r="G84" s="47" t="str">
        <f t="shared" si="1"/>
        <v/>
      </c>
      <c r="H84" s="44"/>
      <c r="I84" s="44"/>
      <c r="J84" s="44"/>
      <c r="K84" s="44"/>
      <c r="L84" s="47" t="str">
        <f>IF(OR(G84="",H84=""),"",IF(G84*H84&gt;='Ayarlar ve Listeler'!$B$12,"Yüksek",IF(G84*H84&gt;='Ayarlar ve Listeler'!$B$13,"Orta","Düşük")))</f>
        <v/>
      </c>
      <c r="M84" s="44"/>
    </row>
    <row r="85" spans="1:13" ht="45.95" customHeight="1" x14ac:dyDescent="0.25">
      <c r="A85" s="44"/>
      <c r="B85" s="44"/>
      <c r="C85" s="44"/>
      <c r="D85" s="44"/>
      <c r="E85" s="44"/>
      <c r="F85" s="44"/>
      <c r="G85" s="47" t="str">
        <f t="shared" si="1"/>
        <v/>
      </c>
      <c r="H85" s="44"/>
      <c r="I85" s="44"/>
      <c r="J85" s="44"/>
      <c r="K85" s="44"/>
      <c r="L85" s="47" t="str">
        <f>IF(OR(G85="",H85=""),"",IF(G85*H85&gt;='Ayarlar ve Listeler'!$B$12,"Yüksek",IF(G85*H85&gt;='Ayarlar ve Listeler'!$B$13,"Orta","Düşük")))</f>
        <v/>
      </c>
      <c r="M85" s="44"/>
    </row>
    <row r="86" spans="1:13" ht="45.95" customHeight="1" x14ac:dyDescent="0.25">
      <c r="A86" s="44"/>
      <c r="B86" s="44"/>
      <c r="C86" s="44"/>
      <c r="D86" s="44"/>
      <c r="E86" s="44"/>
      <c r="F86" s="44"/>
      <c r="G86" s="47" t="str">
        <f t="shared" si="1"/>
        <v/>
      </c>
      <c r="H86" s="44"/>
      <c r="I86" s="44"/>
      <c r="J86" s="44"/>
      <c r="K86" s="44"/>
      <c r="L86" s="47" t="str">
        <f>IF(OR(G86="",H86=""),"",IF(G86*H86&gt;='Ayarlar ve Listeler'!$B$12,"Yüksek",IF(G86*H86&gt;='Ayarlar ve Listeler'!$B$13,"Orta","Düşük")))</f>
        <v/>
      </c>
      <c r="M86" s="44"/>
    </row>
    <row r="87" spans="1:13" ht="45.95" customHeight="1" x14ac:dyDescent="0.25">
      <c r="A87" s="44"/>
      <c r="B87" s="44"/>
      <c r="C87" s="44"/>
      <c r="D87" s="44"/>
      <c r="E87" s="44"/>
      <c r="F87" s="44"/>
      <c r="G87" s="47" t="str">
        <f t="shared" si="1"/>
        <v/>
      </c>
      <c r="H87" s="44"/>
      <c r="I87" s="44"/>
      <c r="J87" s="44"/>
      <c r="K87" s="44"/>
      <c r="L87" s="47" t="str">
        <f>IF(OR(G87="",H87=""),"",IF(G87*H87&gt;='Ayarlar ve Listeler'!$B$12,"Yüksek",IF(G87*H87&gt;='Ayarlar ve Listeler'!$B$13,"Orta","Düşük")))</f>
        <v/>
      </c>
      <c r="M87" s="44"/>
    </row>
    <row r="88" spans="1:13" ht="45.95" customHeight="1" x14ac:dyDescent="0.25">
      <c r="A88" s="44"/>
      <c r="B88" s="44"/>
      <c r="C88" s="44"/>
      <c r="D88" s="44"/>
      <c r="E88" s="44"/>
      <c r="F88" s="44"/>
      <c r="G88" s="47" t="str">
        <f t="shared" si="1"/>
        <v/>
      </c>
      <c r="H88" s="44"/>
      <c r="I88" s="44"/>
      <c r="J88" s="44"/>
      <c r="K88" s="44"/>
      <c r="L88" s="47" t="str">
        <f>IF(OR(G88="",H88=""),"",IF(G88*H88&gt;='Ayarlar ve Listeler'!$B$12,"Yüksek",IF(G88*H88&gt;='Ayarlar ve Listeler'!$B$13,"Orta","Düşük")))</f>
        <v/>
      </c>
      <c r="M88" s="44"/>
    </row>
    <row r="89" spans="1:13" ht="45.95" customHeight="1" x14ac:dyDescent="0.25">
      <c r="A89" s="44"/>
      <c r="B89" s="44"/>
      <c r="C89" s="44"/>
      <c r="D89" s="44"/>
      <c r="E89" s="44"/>
      <c r="F89" s="44"/>
      <c r="G89" s="47" t="str">
        <f t="shared" si="1"/>
        <v/>
      </c>
      <c r="H89" s="44"/>
      <c r="I89" s="44"/>
      <c r="J89" s="44"/>
      <c r="K89" s="44"/>
      <c r="L89" s="47" t="str">
        <f>IF(OR(G89="",H89=""),"",IF(G89*H89&gt;='Ayarlar ve Listeler'!$B$12,"Yüksek",IF(G89*H89&gt;='Ayarlar ve Listeler'!$B$13,"Orta","Düşük")))</f>
        <v/>
      </c>
      <c r="M89" s="44"/>
    </row>
    <row r="90" spans="1:13" ht="45.95" customHeight="1" x14ac:dyDescent="0.25">
      <c r="A90" s="44"/>
      <c r="B90" s="44"/>
      <c r="C90" s="44"/>
      <c r="D90" s="44"/>
      <c r="E90" s="44"/>
      <c r="F90" s="44"/>
      <c r="G90" s="47" t="str">
        <f t="shared" si="1"/>
        <v/>
      </c>
      <c r="H90" s="44"/>
      <c r="I90" s="44"/>
      <c r="J90" s="44"/>
      <c r="K90" s="44"/>
      <c r="L90" s="47" t="str">
        <f>IF(OR(G90="",H90=""),"",IF(G90*H90&gt;='Ayarlar ve Listeler'!$B$12,"Yüksek",IF(G90*H90&gt;='Ayarlar ve Listeler'!$B$13,"Orta","Düşük")))</f>
        <v/>
      </c>
      <c r="M90" s="44"/>
    </row>
    <row r="91" spans="1:13" ht="45.95" customHeight="1" x14ac:dyDescent="0.25">
      <c r="A91" s="44"/>
      <c r="B91" s="44"/>
      <c r="C91" s="44"/>
      <c r="D91" s="44"/>
      <c r="E91" s="44"/>
      <c r="F91" s="44"/>
      <c r="G91" s="47" t="str">
        <f t="shared" si="1"/>
        <v/>
      </c>
      <c r="H91" s="44"/>
      <c r="I91" s="44"/>
      <c r="J91" s="44"/>
      <c r="K91" s="44"/>
      <c r="L91" s="47" t="str">
        <f>IF(OR(G91="",H91=""),"",IF(G91*H91&gt;='Ayarlar ve Listeler'!$B$12,"Yüksek",IF(G91*H91&gt;='Ayarlar ve Listeler'!$B$13,"Orta","Düşük")))</f>
        <v/>
      </c>
      <c r="M91" s="44"/>
    </row>
    <row r="92" spans="1:13" ht="45.95" customHeight="1" x14ac:dyDescent="0.25">
      <c r="A92" s="44"/>
      <c r="B92" s="44"/>
      <c r="C92" s="44"/>
      <c r="D92" s="44"/>
      <c r="E92" s="44"/>
      <c r="F92" s="44"/>
      <c r="G92" s="47" t="str">
        <f t="shared" si="1"/>
        <v/>
      </c>
      <c r="H92" s="44"/>
      <c r="I92" s="44"/>
      <c r="J92" s="44"/>
      <c r="K92" s="44"/>
      <c r="L92" s="47" t="str">
        <f>IF(OR(G92="",H92=""),"",IF(G92*H92&gt;='Ayarlar ve Listeler'!$B$12,"Yüksek",IF(G92*H92&gt;='Ayarlar ve Listeler'!$B$13,"Orta","Düşük")))</f>
        <v/>
      </c>
      <c r="M92" s="44"/>
    </row>
    <row r="93" spans="1:13" ht="45.95" customHeight="1" x14ac:dyDescent="0.25">
      <c r="A93" s="44"/>
      <c r="B93" s="44"/>
      <c r="C93" s="44"/>
      <c r="D93" s="44"/>
      <c r="E93" s="44"/>
      <c r="F93" s="44"/>
      <c r="G93" s="47" t="str">
        <f t="shared" si="1"/>
        <v/>
      </c>
      <c r="H93" s="44"/>
      <c r="I93" s="44"/>
      <c r="J93" s="44"/>
      <c r="K93" s="44"/>
      <c r="L93" s="47" t="str">
        <f>IF(OR(G93="",H93=""),"",IF(G93*H93&gt;='Ayarlar ve Listeler'!$B$12,"Yüksek",IF(G93*H93&gt;='Ayarlar ve Listeler'!$B$13,"Orta","Düşük")))</f>
        <v/>
      </c>
      <c r="M93" s="44"/>
    </row>
    <row r="94" spans="1:13" ht="45.95" customHeight="1" x14ac:dyDescent="0.25">
      <c r="A94" s="44"/>
      <c r="B94" s="44"/>
      <c r="C94" s="44"/>
      <c r="D94" s="44"/>
      <c r="E94" s="44"/>
      <c r="F94" s="44"/>
      <c r="G94" s="47" t="str">
        <f t="shared" si="1"/>
        <v/>
      </c>
      <c r="H94" s="44"/>
      <c r="I94" s="44"/>
      <c r="J94" s="44"/>
      <c r="K94" s="44"/>
      <c r="L94" s="47" t="str">
        <f>IF(OR(G94="",H94=""),"",IF(G94*H94&gt;='Ayarlar ve Listeler'!$B$12,"Yüksek",IF(G94*H94&gt;='Ayarlar ve Listeler'!$B$13,"Orta","Düşük")))</f>
        <v/>
      </c>
      <c r="M94" s="44"/>
    </row>
    <row r="95" spans="1:13" ht="45.95" customHeight="1" x14ac:dyDescent="0.25">
      <c r="A95" s="44"/>
      <c r="B95" s="44"/>
      <c r="C95" s="44"/>
      <c r="D95" s="44"/>
      <c r="E95" s="44"/>
      <c r="F95" s="44"/>
      <c r="G95" s="47" t="str">
        <f t="shared" si="1"/>
        <v/>
      </c>
      <c r="H95" s="44"/>
      <c r="I95" s="44"/>
      <c r="J95" s="44"/>
      <c r="K95" s="44"/>
      <c r="L95" s="47" t="str">
        <f>IF(OR(G95="",H95=""),"",IF(G95*H95&gt;='Ayarlar ve Listeler'!$B$12,"Yüksek",IF(G95*H95&gt;='Ayarlar ve Listeler'!$B$13,"Orta","Düşük")))</f>
        <v/>
      </c>
      <c r="M95" s="44"/>
    </row>
    <row r="96" spans="1:13" ht="45.95" customHeight="1" x14ac:dyDescent="0.25">
      <c r="A96" s="44"/>
      <c r="B96" s="44"/>
      <c r="C96" s="44"/>
      <c r="D96" s="44"/>
      <c r="E96" s="44"/>
      <c r="F96" s="44"/>
      <c r="G96" s="47" t="str">
        <f t="shared" si="1"/>
        <v/>
      </c>
      <c r="H96" s="44"/>
      <c r="I96" s="44"/>
      <c r="J96" s="44"/>
      <c r="K96" s="44"/>
      <c r="L96" s="47" t="str">
        <f>IF(OR(G96="",H96=""),"",IF(G96*H96&gt;='Ayarlar ve Listeler'!$B$12,"Yüksek",IF(G96*H96&gt;='Ayarlar ve Listeler'!$B$13,"Orta","Düşük")))</f>
        <v/>
      </c>
      <c r="M96" s="44"/>
    </row>
    <row r="97" spans="1:13" ht="45.95" customHeight="1" x14ac:dyDescent="0.25">
      <c r="A97" s="44"/>
      <c r="B97" s="44"/>
      <c r="C97" s="44"/>
      <c r="D97" s="44"/>
      <c r="E97" s="44"/>
      <c r="F97" s="44"/>
      <c r="G97" s="47" t="str">
        <f t="shared" si="1"/>
        <v/>
      </c>
      <c r="H97" s="44"/>
      <c r="I97" s="44"/>
      <c r="J97" s="44"/>
      <c r="K97" s="44"/>
      <c r="L97" s="47" t="str">
        <f>IF(OR(G97="",H97=""),"",IF(G97*H97&gt;='Ayarlar ve Listeler'!$B$12,"Yüksek",IF(G97*H97&gt;='Ayarlar ve Listeler'!$B$13,"Orta","Düşük")))</f>
        <v/>
      </c>
      <c r="M97" s="44"/>
    </row>
    <row r="98" spans="1:13" ht="45.95" customHeight="1" x14ac:dyDescent="0.25">
      <c r="A98" s="44"/>
      <c r="B98" s="44"/>
      <c r="C98" s="44"/>
      <c r="D98" s="44"/>
      <c r="E98" s="44"/>
      <c r="F98" s="44"/>
      <c r="G98" s="47" t="str">
        <f t="shared" si="1"/>
        <v/>
      </c>
      <c r="H98" s="44"/>
      <c r="I98" s="44"/>
      <c r="J98" s="44"/>
      <c r="K98" s="44"/>
      <c r="L98" s="47" t="str">
        <f>IF(OR(G98="",H98=""),"",IF(G98*H98&gt;='Ayarlar ve Listeler'!$B$12,"Yüksek",IF(G98*H98&gt;='Ayarlar ve Listeler'!$B$13,"Orta","Düşük")))</f>
        <v/>
      </c>
      <c r="M98" s="44"/>
    </row>
    <row r="99" spans="1:13" ht="45.95" customHeight="1" x14ac:dyDescent="0.25">
      <c r="A99" s="44"/>
      <c r="B99" s="44"/>
      <c r="C99" s="44"/>
      <c r="D99" s="44"/>
      <c r="E99" s="44"/>
      <c r="F99" s="44"/>
      <c r="G99" s="47" t="str">
        <f t="shared" si="1"/>
        <v/>
      </c>
      <c r="H99" s="44"/>
      <c r="I99" s="44"/>
      <c r="J99" s="44"/>
      <c r="K99" s="44"/>
      <c r="L99" s="47" t="str">
        <f>IF(OR(G99="",H99=""),"",IF(G99*H99&gt;='Ayarlar ve Listeler'!$B$12,"Yüksek",IF(G99*H99&gt;='Ayarlar ve Listeler'!$B$13,"Orta","Düşük")))</f>
        <v/>
      </c>
      <c r="M99" s="44"/>
    </row>
    <row r="100" spans="1:13" ht="45.95" customHeight="1" x14ac:dyDescent="0.25">
      <c r="A100" s="44"/>
      <c r="B100" s="44"/>
      <c r="C100" s="44"/>
      <c r="D100" s="44"/>
      <c r="E100" s="44"/>
      <c r="F100" s="44"/>
      <c r="G100" s="47" t="str">
        <f t="shared" si="1"/>
        <v/>
      </c>
      <c r="H100" s="44"/>
      <c r="I100" s="44"/>
      <c r="J100" s="44"/>
      <c r="K100" s="44"/>
      <c r="L100" s="47" t="str">
        <f>IF(OR(G100="",H100=""),"",IF(G100*H100&gt;='Ayarlar ve Listeler'!$B$12,"Yüksek",IF(G100*H100&gt;='Ayarlar ve Listeler'!$B$13,"Orta","Düşük")))</f>
        <v/>
      </c>
      <c r="M100" s="44"/>
    </row>
    <row r="101" spans="1:13" ht="45.95" customHeight="1" x14ac:dyDescent="0.25">
      <c r="A101" s="44"/>
      <c r="B101" s="44"/>
      <c r="C101" s="44"/>
      <c r="D101" s="44"/>
      <c r="E101" s="44"/>
      <c r="F101" s="44"/>
      <c r="G101" s="47" t="str">
        <f t="shared" si="1"/>
        <v/>
      </c>
      <c r="H101" s="44"/>
      <c r="I101" s="44"/>
      <c r="J101" s="44"/>
      <c r="K101" s="44"/>
      <c r="L101" s="47" t="str">
        <f>IF(OR(G101="",H101=""),"",IF(G101*H101&gt;='Ayarlar ve Listeler'!$B$12,"Yüksek",IF(G101*H101&gt;='Ayarlar ve Listeler'!$B$13,"Orta","Düşük")))</f>
        <v/>
      </c>
      <c r="M101" s="44"/>
    </row>
    <row r="102" spans="1:13" ht="45.95" customHeight="1" x14ac:dyDescent="0.25">
      <c r="A102" s="44"/>
      <c r="B102" s="44"/>
      <c r="C102" s="44"/>
      <c r="D102" s="44"/>
      <c r="E102" s="44"/>
      <c r="F102" s="44"/>
      <c r="G102" s="47" t="str">
        <f t="shared" si="1"/>
        <v/>
      </c>
      <c r="H102" s="44"/>
      <c r="I102" s="44"/>
      <c r="J102" s="44"/>
      <c r="K102" s="44"/>
      <c r="L102" s="47" t="str">
        <f>IF(OR(G102="",H102=""),"",IF(G102*H102&gt;='Ayarlar ve Listeler'!$B$12,"Yüksek",IF(G102*H102&gt;='Ayarlar ve Listeler'!$B$13,"Orta","Düşük")))</f>
        <v/>
      </c>
      <c r="M102" s="44"/>
    </row>
    <row r="103" spans="1:13" ht="45.95" customHeight="1" x14ac:dyDescent="0.25">
      <c r="A103" s="44"/>
      <c r="B103" s="44"/>
      <c r="C103" s="44"/>
      <c r="D103" s="44"/>
      <c r="E103" s="44"/>
      <c r="F103" s="44"/>
      <c r="G103" s="47" t="str">
        <f t="shared" si="1"/>
        <v/>
      </c>
      <c r="H103" s="44"/>
      <c r="I103" s="44"/>
      <c r="J103" s="44"/>
      <c r="K103" s="44"/>
      <c r="L103" s="47" t="str">
        <f>IF(OR(G103="",H103=""),"",IF(G103*H103&gt;='Ayarlar ve Listeler'!$B$12,"Yüksek",IF(G103*H103&gt;='Ayarlar ve Listeler'!$B$13,"Orta","Düşük")))</f>
        <v/>
      </c>
      <c r="M103" s="44"/>
    </row>
    <row r="104" spans="1:13" ht="45.95" customHeight="1" x14ac:dyDescent="0.25">
      <c r="A104" s="44"/>
      <c r="B104" s="44"/>
      <c r="C104" s="44"/>
      <c r="D104" s="44"/>
      <c r="E104" s="44"/>
      <c r="F104" s="44"/>
      <c r="G104" s="47" t="str">
        <f t="shared" si="1"/>
        <v/>
      </c>
      <c r="H104" s="44"/>
      <c r="I104" s="44"/>
      <c r="J104" s="44"/>
      <c r="K104" s="44"/>
      <c r="L104" s="47" t="str">
        <f>IF(OR(G104="",H104=""),"",IF(G104*H104&gt;='Ayarlar ve Listeler'!$B$12,"Yüksek",IF(G104*H104&gt;='Ayarlar ve Listeler'!$B$13,"Orta","Düşük")))</f>
        <v/>
      </c>
      <c r="M104" s="44"/>
    </row>
    <row r="105" spans="1:13" ht="45.95" customHeight="1" x14ac:dyDescent="0.25">
      <c r="A105" s="44"/>
      <c r="B105" s="44"/>
      <c r="C105" s="44"/>
      <c r="D105" s="44"/>
      <c r="E105" s="44"/>
      <c r="F105" s="44"/>
      <c r="G105" s="47" t="str">
        <f t="shared" si="1"/>
        <v/>
      </c>
      <c r="H105" s="44"/>
      <c r="I105" s="44"/>
      <c r="J105" s="44"/>
      <c r="K105" s="44"/>
      <c r="L105" s="47" t="str">
        <f>IF(OR(G105="",H105=""),"",IF(G105*H105&gt;='Ayarlar ve Listeler'!$B$12,"Yüksek",IF(G105*H105&gt;='Ayarlar ve Listeler'!$B$13,"Orta","Düşük")))</f>
        <v/>
      </c>
      <c r="M105" s="44"/>
    </row>
    <row r="106" spans="1:13" ht="45.95" customHeight="1" x14ac:dyDescent="0.25">
      <c r="A106" s="44"/>
      <c r="B106" s="44"/>
      <c r="C106" s="44"/>
      <c r="D106" s="44"/>
      <c r="E106" s="44"/>
      <c r="F106" s="44"/>
      <c r="G106" s="47" t="str">
        <f t="shared" si="1"/>
        <v/>
      </c>
      <c r="H106" s="44"/>
      <c r="I106" s="44"/>
      <c r="J106" s="44"/>
      <c r="K106" s="44"/>
      <c r="L106" s="47" t="str">
        <f>IF(OR(G106="",H106=""),"",IF(G106*H106&gt;='Ayarlar ve Listeler'!$B$12,"Yüksek",IF(G106*H106&gt;='Ayarlar ve Listeler'!$B$13,"Orta","Düşük")))</f>
        <v/>
      </c>
      <c r="M106" s="44"/>
    </row>
    <row r="107" spans="1:13" ht="45.95" customHeight="1" x14ac:dyDescent="0.25">
      <c r="A107" s="44"/>
      <c r="B107" s="44"/>
      <c r="C107" s="44"/>
      <c r="D107" s="44"/>
      <c r="E107" s="44"/>
      <c r="F107" s="44"/>
      <c r="G107" s="47" t="str">
        <f t="shared" si="1"/>
        <v/>
      </c>
      <c r="H107" s="44"/>
      <c r="I107" s="44"/>
      <c r="J107" s="44"/>
      <c r="K107" s="44"/>
      <c r="L107" s="47" t="str">
        <f>IF(OR(G107="",H107=""),"",IF(G107*H107&gt;='Ayarlar ve Listeler'!$B$12,"Yüksek",IF(G107*H107&gt;='Ayarlar ve Listeler'!$B$13,"Orta","Düşük")))</f>
        <v/>
      </c>
      <c r="M107" s="44"/>
    </row>
    <row r="108" spans="1:13" ht="45.95" customHeight="1" x14ac:dyDescent="0.25">
      <c r="A108" s="44"/>
      <c r="B108" s="44"/>
      <c r="C108" s="44"/>
      <c r="D108" s="44"/>
      <c r="E108" s="44"/>
      <c r="F108" s="44"/>
      <c r="G108" s="47" t="str">
        <f t="shared" si="1"/>
        <v/>
      </c>
      <c r="H108" s="44"/>
      <c r="I108" s="44"/>
      <c r="J108" s="44"/>
      <c r="K108" s="44"/>
      <c r="L108" s="47" t="str">
        <f>IF(OR(G108="",H108=""),"",IF(G108*H108&gt;='Ayarlar ve Listeler'!$B$12,"Yüksek",IF(G108*H108&gt;='Ayarlar ve Listeler'!$B$13,"Orta","Düşük")))</f>
        <v/>
      </c>
      <c r="M108" s="44"/>
    </row>
    <row r="109" spans="1:13" ht="45.95" customHeight="1" x14ac:dyDescent="0.25">
      <c r="A109" s="44"/>
      <c r="B109" s="44"/>
      <c r="C109" s="44"/>
      <c r="D109" s="44"/>
      <c r="E109" s="44"/>
      <c r="F109" s="44"/>
      <c r="G109" s="47" t="str">
        <f t="shared" si="1"/>
        <v/>
      </c>
      <c r="H109" s="44"/>
      <c r="I109" s="44"/>
      <c r="J109" s="44"/>
      <c r="K109" s="44"/>
      <c r="L109" s="47" t="str">
        <f>IF(OR(G109="",H109=""),"",IF(G109*H109&gt;='Ayarlar ve Listeler'!$B$12,"Yüksek",IF(G109*H109&gt;='Ayarlar ve Listeler'!$B$13,"Orta","Düşük")))</f>
        <v/>
      </c>
      <c r="M109" s="44"/>
    </row>
    <row r="110" spans="1:13" ht="45.95" customHeight="1" x14ac:dyDescent="0.25">
      <c r="A110" s="44"/>
      <c r="B110" s="44"/>
      <c r="C110" s="44"/>
      <c r="D110" s="44"/>
      <c r="E110" s="44"/>
      <c r="F110" s="44"/>
      <c r="G110" s="47" t="str">
        <f t="shared" si="1"/>
        <v/>
      </c>
      <c r="H110" s="44"/>
      <c r="I110" s="44"/>
      <c r="J110" s="44"/>
      <c r="K110" s="44"/>
      <c r="L110" s="47" t="str">
        <f>IF(OR(G110="",H110=""),"",IF(G110*H110&gt;='Ayarlar ve Listeler'!$B$12,"Yüksek",IF(G110*H110&gt;='Ayarlar ve Listeler'!$B$13,"Orta","Düşük")))</f>
        <v/>
      </c>
      <c r="M110" s="44"/>
    </row>
    <row r="111" spans="1:13" ht="45.95" customHeight="1" x14ac:dyDescent="0.25">
      <c r="A111" s="44"/>
      <c r="B111" s="44"/>
      <c r="C111" s="44"/>
      <c r="D111" s="44"/>
      <c r="E111" s="44"/>
      <c r="F111" s="44"/>
      <c r="G111" s="47" t="str">
        <f t="shared" si="1"/>
        <v/>
      </c>
      <c r="H111" s="44"/>
      <c r="I111" s="44"/>
      <c r="J111" s="44"/>
      <c r="K111" s="44"/>
      <c r="L111" s="47" t="str">
        <f>IF(OR(G111="",H111=""),"",IF(G111*H111&gt;='Ayarlar ve Listeler'!$B$12,"Yüksek",IF(G111*H111&gt;='Ayarlar ve Listeler'!$B$13,"Orta","Düşük")))</f>
        <v/>
      </c>
      <c r="M111" s="44"/>
    </row>
    <row r="112" spans="1:13" ht="45.95" customHeight="1" x14ac:dyDescent="0.25">
      <c r="A112" s="44"/>
      <c r="B112" s="44"/>
      <c r="C112" s="44"/>
      <c r="D112" s="44"/>
      <c r="E112" s="44"/>
      <c r="F112" s="44"/>
      <c r="G112" s="47" t="str">
        <f t="shared" si="1"/>
        <v/>
      </c>
      <c r="H112" s="44"/>
      <c r="I112" s="44"/>
      <c r="J112" s="44"/>
      <c r="K112" s="44"/>
      <c r="L112" s="47" t="str">
        <f>IF(OR(G112="",H112=""),"",IF(G112*H112&gt;='Ayarlar ve Listeler'!$B$12,"Yüksek",IF(G112*H112&gt;='Ayarlar ve Listeler'!$B$13,"Orta","Düşük")))</f>
        <v/>
      </c>
      <c r="M112" s="44"/>
    </row>
    <row r="113" spans="1:13" ht="45.95" customHeight="1" x14ac:dyDescent="0.25">
      <c r="A113" s="44"/>
      <c r="B113" s="44"/>
      <c r="C113" s="44"/>
      <c r="D113" s="44"/>
      <c r="E113" s="44"/>
      <c r="F113" s="44"/>
      <c r="G113" s="47" t="str">
        <f t="shared" si="1"/>
        <v/>
      </c>
      <c r="H113" s="44"/>
      <c r="I113" s="44"/>
      <c r="J113" s="44"/>
      <c r="K113" s="44"/>
      <c r="L113" s="47" t="str">
        <f>IF(OR(G113="",H113=""),"",IF(G113*H113&gt;='Ayarlar ve Listeler'!$B$12,"Yüksek",IF(G113*H113&gt;='Ayarlar ve Listeler'!$B$13,"Orta","Düşük")))</f>
        <v/>
      </c>
      <c r="M113" s="44"/>
    </row>
    <row r="114" spans="1:13" ht="45.95" customHeight="1" x14ac:dyDescent="0.25">
      <c r="A114" s="44"/>
      <c r="B114" s="44"/>
      <c r="C114" s="44"/>
      <c r="D114" s="44"/>
      <c r="E114" s="44"/>
      <c r="F114" s="44"/>
      <c r="G114" s="47" t="str">
        <f t="shared" si="1"/>
        <v/>
      </c>
      <c r="H114" s="44"/>
      <c r="I114" s="44"/>
      <c r="J114" s="44"/>
      <c r="K114" s="44"/>
      <c r="L114" s="47" t="str">
        <f>IF(OR(G114="",H114=""),"",IF(G114*H114&gt;='Ayarlar ve Listeler'!$B$12,"Yüksek",IF(G114*H114&gt;='Ayarlar ve Listeler'!$B$13,"Orta","Düşük")))</f>
        <v/>
      </c>
      <c r="M114" s="44"/>
    </row>
    <row r="115" spans="1:13" ht="45.95" customHeight="1" x14ac:dyDescent="0.25">
      <c r="A115" s="44"/>
      <c r="B115" s="44"/>
      <c r="C115" s="44"/>
      <c r="D115" s="44"/>
      <c r="E115" s="44"/>
      <c r="F115" s="44"/>
      <c r="G115" s="47" t="str">
        <f t="shared" si="1"/>
        <v/>
      </c>
      <c r="H115" s="44"/>
      <c r="I115" s="44"/>
      <c r="J115" s="44"/>
      <c r="K115" s="44"/>
      <c r="L115" s="47" t="str">
        <f>IF(OR(G115="",H115=""),"",IF(G115*H115&gt;='Ayarlar ve Listeler'!$B$12,"Yüksek",IF(G115*H115&gt;='Ayarlar ve Listeler'!$B$13,"Orta","Düşük")))</f>
        <v/>
      </c>
      <c r="M115" s="44"/>
    </row>
    <row r="116" spans="1:13" ht="45.95" customHeight="1" x14ac:dyDescent="0.25">
      <c r="A116" s="44"/>
      <c r="B116" s="44"/>
      <c r="C116" s="44"/>
      <c r="D116" s="44"/>
      <c r="E116" s="44"/>
      <c r="F116" s="44"/>
      <c r="G116" s="47" t="str">
        <f t="shared" si="1"/>
        <v/>
      </c>
      <c r="H116" s="44"/>
      <c r="I116" s="44"/>
      <c r="J116" s="44"/>
      <c r="K116" s="44"/>
      <c r="L116" s="47" t="str">
        <f>IF(OR(G116="",H116=""),"",IF(G116*H116&gt;='Ayarlar ve Listeler'!$B$12,"Yüksek",IF(G116*H116&gt;='Ayarlar ve Listeler'!$B$13,"Orta","Düşük")))</f>
        <v/>
      </c>
      <c r="M116" s="44"/>
    </row>
    <row r="117" spans="1:13" ht="45.95" customHeight="1" x14ac:dyDescent="0.25">
      <c r="A117" s="44"/>
      <c r="B117" s="44"/>
      <c r="C117" s="44"/>
      <c r="D117" s="44"/>
      <c r="E117" s="44"/>
      <c r="F117" s="44"/>
      <c r="G117" s="47" t="str">
        <f t="shared" si="1"/>
        <v/>
      </c>
      <c r="H117" s="44"/>
      <c r="I117" s="44"/>
      <c r="J117" s="44"/>
      <c r="K117" s="44"/>
      <c r="L117" s="47" t="str">
        <f>IF(OR(G117="",H117=""),"",IF(G117*H117&gt;='Ayarlar ve Listeler'!$B$12,"Yüksek",IF(G117*H117&gt;='Ayarlar ve Listeler'!$B$13,"Orta","Düşük")))</f>
        <v/>
      </c>
      <c r="M117" s="44"/>
    </row>
    <row r="118" spans="1:13" ht="45.95" customHeight="1" x14ac:dyDescent="0.25">
      <c r="A118" s="44"/>
      <c r="B118" s="44"/>
      <c r="C118" s="44"/>
      <c r="D118" s="44"/>
      <c r="E118" s="44"/>
      <c r="F118" s="44"/>
      <c r="G118" s="47" t="str">
        <f t="shared" si="1"/>
        <v/>
      </c>
      <c r="H118" s="44"/>
      <c r="I118" s="44"/>
      <c r="J118" s="44"/>
      <c r="K118" s="44"/>
      <c r="L118" s="47" t="str">
        <f>IF(OR(G118="",H118=""),"",IF(G118*H118&gt;='Ayarlar ve Listeler'!$B$12,"Yüksek",IF(G118*H118&gt;='Ayarlar ve Listeler'!$B$13,"Orta","Düşük")))</f>
        <v/>
      </c>
      <c r="M118" s="44"/>
    </row>
    <row r="119" spans="1:13" ht="45.95" customHeight="1" x14ac:dyDescent="0.25">
      <c r="A119" s="44"/>
      <c r="B119" s="44"/>
      <c r="C119" s="44"/>
      <c r="D119" s="44"/>
      <c r="E119" s="44"/>
      <c r="F119" s="44"/>
      <c r="G119" s="47" t="str">
        <f t="shared" si="1"/>
        <v/>
      </c>
      <c r="H119" s="44"/>
      <c r="I119" s="44"/>
      <c r="J119" s="44"/>
      <c r="K119" s="44"/>
      <c r="L119" s="47" t="str">
        <f>IF(OR(G119="",H119=""),"",IF(G119*H119&gt;='Ayarlar ve Listeler'!$B$12,"Yüksek",IF(G119*H119&gt;='Ayarlar ve Listeler'!$B$13,"Orta","Düşük")))</f>
        <v/>
      </c>
      <c r="M119" s="44"/>
    </row>
    <row r="120" spans="1:13" ht="45.95" customHeight="1" x14ac:dyDescent="0.25">
      <c r="A120" s="44"/>
      <c r="B120" s="44"/>
      <c r="C120" s="44"/>
      <c r="D120" s="44"/>
      <c r="E120" s="44"/>
      <c r="F120" s="44"/>
      <c r="G120" s="47" t="str">
        <f t="shared" si="1"/>
        <v/>
      </c>
      <c r="H120" s="44"/>
      <c r="I120" s="44"/>
      <c r="J120" s="44"/>
      <c r="K120" s="44"/>
      <c r="L120" s="47" t="str">
        <f>IF(OR(G120="",H120=""),"",IF(G120*H120&gt;='Ayarlar ve Listeler'!$B$12,"Yüksek",IF(G120*H120&gt;='Ayarlar ve Listeler'!$B$13,"Orta","Düşük")))</f>
        <v/>
      </c>
      <c r="M120" s="44"/>
    </row>
    <row r="121" spans="1:13" ht="45.95" customHeight="1" x14ac:dyDescent="0.25">
      <c r="A121" s="44"/>
      <c r="B121" s="44"/>
      <c r="C121" s="44"/>
      <c r="D121" s="44"/>
      <c r="E121" s="44"/>
      <c r="F121" s="44"/>
      <c r="G121" s="47" t="str">
        <f t="shared" si="1"/>
        <v/>
      </c>
      <c r="H121" s="44"/>
      <c r="I121" s="44"/>
      <c r="J121" s="44"/>
      <c r="K121" s="44"/>
      <c r="L121" s="47" t="str">
        <f>IF(OR(G121="",H121=""),"",IF(G121*H121&gt;='Ayarlar ve Listeler'!$B$12,"Yüksek",IF(G121*H121&gt;='Ayarlar ve Listeler'!$B$13,"Orta","Düşük")))</f>
        <v/>
      </c>
      <c r="M121" s="44"/>
    </row>
    <row r="122" spans="1:13" ht="45.95" customHeight="1" x14ac:dyDescent="0.25">
      <c r="A122" s="44"/>
      <c r="B122" s="44"/>
      <c r="C122" s="44"/>
      <c r="D122" s="44"/>
      <c r="E122" s="44"/>
      <c r="F122" s="44"/>
      <c r="G122" s="47" t="str">
        <f t="shared" si="1"/>
        <v/>
      </c>
      <c r="H122" s="44"/>
      <c r="I122" s="44"/>
      <c r="J122" s="44"/>
      <c r="K122" s="44"/>
      <c r="L122" s="47" t="str">
        <f>IF(OR(G122="",H122=""),"",IF(G122*H122&gt;='Ayarlar ve Listeler'!$B$12,"Yüksek",IF(G122*H122&gt;='Ayarlar ve Listeler'!$B$13,"Orta","Düşük")))</f>
        <v/>
      </c>
      <c r="M122" s="44"/>
    </row>
    <row r="123" spans="1:13" ht="45.95" customHeight="1" x14ac:dyDescent="0.25">
      <c r="A123" s="44"/>
      <c r="B123" s="44"/>
      <c r="C123" s="44"/>
      <c r="D123" s="44"/>
      <c r="E123" s="44"/>
      <c r="F123" s="44"/>
      <c r="G123" s="47" t="str">
        <f t="shared" si="1"/>
        <v/>
      </c>
      <c r="H123" s="44"/>
      <c r="I123" s="44"/>
      <c r="J123" s="44"/>
      <c r="K123" s="44"/>
      <c r="L123" s="47" t="str">
        <f>IF(OR(G123="",H123=""),"",IF(G123*H123&gt;='Ayarlar ve Listeler'!$B$12,"Yüksek",IF(G123*H123&gt;='Ayarlar ve Listeler'!$B$13,"Orta","Düşük")))</f>
        <v/>
      </c>
      <c r="M123" s="44"/>
    </row>
    <row r="124" spans="1:13" ht="45.95" customHeight="1" x14ac:dyDescent="0.25">
      <c r="A124" s="44"/>
      <c r="B124" s="44"/>
      <c r="C124" s="44"/>
      <c r="D124" s="44"/>
      <c r="E124" s="44"/>
      <c r="F124" s="44"/>
      <c r="G124" s="47" t="str">
        <f t="shared" si="1"/>
        <v/>
      </c>
      <c r="H124" s="44"/>
      <c r="I124" s="44"/>
      <c r="J124" s="44"/>
      <c r="K124" s="44"/>
      <c r="L124" s="47" t="str">
        <f>IF(OR(G124="",H124=""),"",IF(G124*H124&gt;='Ayarlar ve Listeler'!$B$12,"Yüksek",IF(G124*H124&gt;='Ayarlar ve Listeler'!$B$13,"Orta","Düşük")))</f>
        <v/>
      </c>
      <c r="M124" s="44"/>
    </row>
    <row r="125" spans="1:13" ht="45.95" customHeight="1" x14ac:dyDescent="0.25">
      <c r="A125" s="44"/>
      <c r="B125" s="44"/>
      <c r="C125" s="44"/>
      <c r="D125" s="44"/>
      <c r="E125" s="44"/>
      <c r="F125" s="44"/>
      <c r="G125" s="47" t="str">
        <f t="shared" si="1"/>
        <v/>
      </c>
      <c r="H125" s="44"/>
      <c r="I125" s="44"/>
      <c r="J125" s="44"/>
      <c r="K125" s="44"/>
      <c r="L125" s="47" t="str">
        <f>IF(OR(G125="",H125=""),"",IF(G125*H125&gt;='Ayarlar ve Listeler'!$B$12,"Yüksek",IF(G125*H125&gt;='Ayarlar ve Listeler'!$B$13,"Orta","Düşük")))</f>
        <v/>
      </c>
      <c r="M125" s="44"/>
    </row>
    <row r="126" spans="1:13" ht="45.95" customHeight="1" x14ac:dyDescent="0.25">
      <c r="A126" s="44"/>
      <c r="B126" s="44"/>
      <c r="C126" s="44"/>
      <c r="D126" s="44"/>
      <c r="E126" s="44"/>
      <c r="F126" s="44"/>
      <c r="G126" s="47" t="str">
        <f t="shared" si="1"/>
        <v/>
      </c>
      <c r="H126" s="44"/>
      <c r="I126" s="44"/>
      <c r="J126" s="44"/>
      <c r="K126" s="44"/>
      <c r="L126" s="47" t="str">
        <f>IF(OR(G126="",H126=""),"",IF(G126*H126&gt;='Ayarlar ve Listeler'!$B$12,"Yüksek",IF(G126*H126&gt;='Ayarlar ve Listeler'!$B$13,"Orta","Düşük")))</f>
        <v/>
      </c>
      <c r="M126" s="44"/>
    </row>
    <row r="127" spans="1:13" ht="45.95" customHeight="1" x14ac:dyDescent="0.25">
      <c r="A127" s="44"/>
      <c r="B127" s="44"/>
      <c r="C127" s="44"/>
      <c r="D127" s="44"/>
      <c r="E127" s="44"/>
      <c r="F127" s="44"/>
      <c r="G127" s="47" t="str">
        <f t="shared" si="1"/>
        <v/>
      </c>
      <c r="H127" s="44"/>
      <c r="I127" s="44"/>
      <c r="J127" s="44"/>
      <c r="K127" s="44"/>
      <c r="L127" s="47" t="str">
        <f>IF(OR(G127="",H127=""),"",IF(G127*H127&gt;='Ayarlar ve Listeler'!$B$12,"Yüksek",IF(G127*H127&gt;='Ayarlar ve Listeler'!$B$13,"Orta","Düşük")))</f>
        <v/>
      </c>
      <c r="M127" s="44"/>
    </row>
    <row r="128" spans="1:13" ht="45.95" customHeight="1" x14ac:dyDescent="0.25">
      <c r="A128" s="44"/>
      <c r="B128" s="44"/>
      <c r="C128" s="44"/>
      <c r="D128" s="44"/>
      <c r="E128" s="44"/>
      <c r="F128" s="44"/>
      <c r="G128" s="47" t="str">
        <f t="shared" si="1"/>
        <v/>
      </c>
      <c r="H128" s="44"/>
      <c r="I128" s="44"/>
      <c r="J128" s="44"/>
      <c r="K128" s="44"/>
      <c r="L128" s="47" t="str">
        <f>IF(OR(G128="",H128=""),"",IF(G128*H128&gt;='Ayarlar ve Listeler'!$B$12,"Yüksek",IF(G128*H128&gt;='Ayarlar ve Listeler'!$B$13,"Orta","Düşük")))</f>
        <v/>
      </c>
      <c r="M128" s="44"/>
    </row>
    <row r="129" spans="1:13" ht="45.95" customHeight="1" x14ac:dyDescent="0.25">
      <c r="A129" s="44"/>
      <c r="B129" s="44"/>
      <c r="C129" s="44"/>
      <c r="D129" s="44"/>
      <c r="E129" s="44"/>
      <c r="F129" s="44"/>
      <c r="G129" s="47" t="str">
        <f t="shared" si="1"/>
        <v/>
      </c>
      <c r="H129" s="44"/>
      <c r="I129" s="44"/>
      <c r="J129" s="44"/>
      <c r="K129" s="44"/>
      <c r="L129" s="47" t="str">
        <f>IF(OR(G129="",H129=""),"",IF(G129*H129&gt;='Ayarlar ve Listeler'!$B$12,"Yüksek",IF(G129*H129&gt;='Ayarlar ve Listeler'!$B$13,"Orta","Düşük")))</f>
        <v/>
      </c>
      <c r="M129" s="44"/>
    </row>
    <row r="130" spans="1:13" ht="45.95" customHeight="1" x14ac:dyDescent="0.25">
      <c r="A130" s="44"/>
      <c r="B130" s="44"/>
      <c r="C130" s="44"/>
      <c r="D130" s="44"/>
      <c r="E130" s="44"/>
      <c r="F130" s="44"/>
      <c r="G130" s="47" t="str">
        <f t="shared" si="1"/>
        <v/>
      </c>
      <c r="H130" s="44"/>
      <c r="I130" s="44"/>
      <c r="J130" s="44"/>
      <c r="K130" s="44"/>
      <c r="L130" s="47" t="str">
        <f>IF(OR(G130="",H130=""),"",IF(G130*H130&gt;='Ayarlar ve Listeler'!$B$12,"Yüksek",IF(G130*H130&gt;='Ayarlar ve Listeler'!$B$13,"Orta","Düşük")))</f>
        <v/>
      </c>
      <c r="M130" s="44"/>
    </row>
    <row r="131" spans="1:13" ht="45.95" customHeight="1" x14ac:dyDescent="0.25">
      <c r="A131" s="44"/>
      <c r="B131" s="44"/>
      <c r="C131" s="44"/>
      <c r="D131" s="44"/>
      <c r="E131" s="44"/>
      <c r="F131" s="44"/>
      <c r="G131" s="47" t="str">
        <f t="shared" si="1"/>
        <v/>
      </c>
      <c r="H131" s="44"/>
      <c r="I131" s="44"/>
      <c r="J131" s="44"/>
      <c r="K131" s="44"/>
      <c r="L131" s="47" t="str">
        <f>IF(OR(G131="",H131=""),"",IF(G131*H131&gt;='Ayarlar ve Listeler'!$B$12,"Yüksek",IF(G131*H131&gt;='Ayarlar ve Listeler'!$B$13,"Orta","Düşük")))</f>
        <v/>
      </c>
      <c r="M131" s="44"/>
    </row>
    <row r="132" spans="1:13" ht="45.95" customHeight="1" x14ac:dyDescent="0.25">
      <c r="A132" s="44"/>
      <c r="B132" s="44"/>
      <c r="C132" s="44"/>
      <c r="D132" s="44"/>
      <c r="E132" s="44"/>
      <c r="F132" s="44"/>
      <c r="G132" s="47" t="str">
        <f t="shared" si="1"/>
        <v/>
      </c>
      <c r="H132" s="44"/>
      <c r="I132" s="44"/>
      <c r="J132" s="44"/>
      <c r="K132" s="44"/>
      <c r="L132" s="47" t="str">
        <f>IF(OR(G132="",H132=""),"",IF(G132*H132&gt;='Ayarlar ve Listeler'!$B$12,"Yüksek",IF(G132*H132&gt;='Ayarlar ve Listeler'!$B$13,"Orta","Düşük")))</f>
        <v/>
      </c>
      <c r="M132" s="44"/>
    </row>
    <row r="133" spans="1:13" ht="45.95" customHeight="1" x14ac:dyDescent="0.25">
      <c r="A133" s="44"/>
      <c r="B133" s="44"/>
      <c r="C133" s="44"/>
      <c r="D133" s="44"/>
      <c r="E133" s="44"/>
      <c r="F133" s="44"/>
      <c r="G133" s="47" t="str">
        <f t="shared" si="1"/>
        <v/>
      </c>
      <c r="H133" s="44"/>
      <c r="I133" s="44"/>
      <c r="J133" s="44"/>
      <c r="K133" s="44"/>
      <c r="L133" s="47" t="str">
        <f>IF(OR(G133="",H133=""),"",IF(G133*H133&gt;='Ayarlar ve Listeler'!$B$12,"Yüksek",IF(G133*H133&gt;='Ayarlar ve Listeler'!$B$13,"Orta","Düşük")))</f>
        <v/>
      </c>
      <c r="M133" s="44"/>
    </row>
    <row r="134" spans="1:13" ht="45.95" customHeight="1" x14ac:dyDescent="0.25">
      <c r="A134" s="44"/>
      <c r="B134" s="44"/>
      <c r="C134" s="44"/>
      <c r="D134" s="44"/>
      <c r="E134" s="44"/>
      <c r="F134" s="44"/>
      <c r="G134" s="47" t="str">
        <f t="shared" ref="G134:G197" si="2">IF(OR(E134="",F134=""),"",MAX(0,E134-F134))</f>
        <v/>
      </c>
      <c r="H134" s="44"/>
      <c r="I134" s="44"/>
      <c r="J134" s="44"/>
      <c r="K134" s="44"/>
      <c r="L134" s="47" t="str">
        <f>IF(OR(G134="",H134=""),"",IF(G134*H134&gt;='Ayarlar ve Listeler'!$B$12,"Yüksek",IF(G134*H134&gt;='Ayarlar ve Listeler'!$B$13,"Orta","Düşük")))</f>
        <v/>
      </c>
      <c r="M134" s="44"/>
    </row>
    <row r="135" spans="1:13" ht="45.95" customHeight="1" x14ac:dyDescent="0.25">
      <c r="A135" s="44"/>
      <c r="B135" s="44"/>
      <c r="C135" s="44"/>
      <c r="D135" s="44"/>
      <c r="E135" s="44"/>
      <c r="F135" s="44"/>
      <c r="G135" s="47" t="str">
        <f t="shared" si="2"/>
        <v/>
      </c>
      <c r="H135" s="44"/>
      <c r="I135" s="44"/>
      <c r="J135" s="44"/>
      <c r="K135" s="44"/>
      <c r="L135" s="47" t="str">
        <f>IF(OR(G135="",H135=""),"",IF(G135*H135&gt;='Ayarlar ve Listeler'!$B$12,"Yüksek",IF(G135*H135&gt;='Ayarlar ve Listeler'!$B$13,"Orta","Düşük")))</f>
        <v/>
      </c>
      <c r="M135" s="44"/>
    </row>
    <row r="136" spans="1:13" ht="45.95" customHeight="1" x14ac:dyDescent="0.25">
      <c r="A136" s="44"/>
      <c r="B136" s="44"/>
      <c r="C136" s="44"/>
      <c r="D136" s="44"/>
      <c r="E136" s="44"/>
      <c r="F136" s="44"/>
      <c r="G136" s="47" t="str">
        <f t="shared" si="2"/>
        <v/>
      </c>
      <c r="H136" s="44"/>
      <c r="I136" s="44"/>
      <c r="J136" s="44"/>
      <c r="K136" s="44"/>
      <c r="L136" s="47" t="str">
        <f>IF(OR(G136="",H136=""),"",IF(G136*H136&gt;='Ayarlar ve Listeler'!$B$12,"Yüksek",IF(G136*H136&gt;='Ayarlar ve Listeler'!$B$13,"Orta","Düşük")))</f>
        <v/>
      </c>
      <c r="M136" s="44"/>
    </row>
    <row r="137" spans="1:13" ht="45.95" customHeight="1" x14ac:dyDescent="0.25">
      <c r="A137" s="44"/>
      <c r="B137" s="44"/>
      <c r="C137" s="44"/>
      <c r="D137" s="44"/>
      <c r="E137" s="44"/>
      <c r="F137" s="44"/>
      <c r="G137" s="47" t="str">
        <f t="shared" si="2"/>
        <v/>
      </c>
      <c r="H137" s="44"/>
      <c r="I137" s="44"/>
      <c r="J137" s="44"/>
      <c r="K137" s="44"/>
      <c r="L137" s="47" t="str">
        <f>IF(OR(G137="",H137=""),"",IF(G137*H137&gt;='Ayarlar ve Listeler'!$B$12,"Yüksek",IF(G137*H137&gt;='Ayarlar ve Listeler'!$B$13,"Orta","Düşük")))</f>
        <v/>
      </c>
      <c r="M137" s="44"/>
    </row>
    <row r="138" spans="1:13" ht="45.95" customHeight="1" x14ac:dyDescent="0.25">
      <c r="A138" s="44"/>
      <c r="B138" s="44"/>
      <c r="C138" s="44"/>
      <c r="D138" s="44"/>
      <c r="E138" s="44"/>
      <c r="F138" s="44"/>
      <c r="G138" s="47" t="str">
        <f t="shared" si="2"/>
        <v/>
      </c>
      <c r="H138" s="44"/>
      <c r="I138" s="44"/>
      <c r="J138" s="44"/>
      <c r="K138" s="44"/>
      <c r="L138" s="47" t="str">
        <f>IF(OR(G138="",H138=""),"",IF(G138*H138&gt;='Ayarlar ve Listeler'!$B$12,"Yüksek",IF(G138*H138&gt;='Ayarlar ve Listeler'!$B$13,"Orta","Düşük")))</f>
        <v/>
      </c>
      <c r="M138" s="44"/>
    </row>
    <row r="139" spans="1:13" ht="45.95" customHeight="1" x14ac:dyDescent="0.25">
      <c r="A139" s="44"/>
      <c r="B139" s="44"/>
      <c r="C139" s="44"/>
      <c r="D139" s="44"/>
      <c r="E139" s="44"/>
      <c r="F139" s="44"/>
      <c r="G139" s="47" t="str">
        <f t="shared" si="2"/>
        <v/>
      </c>
      <c r="H139" s="44"/>
      <c r="I139" s="44"/>
      <c r="J139" s="44"/>
      <c r="K139" s="44"/>
      <c r="L139" s="47" t="str">
        <f>IF(OR(G139="",H139=""),"",IF(G139*H139&gt;='Ayarlar ve Listeler'!$B$12,"Yüksek",IF(G139*H139&gt;='Ayarlar ve Listeler'!$B$13,"Orta","Düşük")))</f>
        <v/>
      </c>
      <c r="M139" s="44"/>
    </row>
    <row r="140" spans="1:13" ht="45.95" customHeight="1" x14ac:dyDescent="0.25">
      <c r="A140" s="44"/>
      <c r="B140" s="44"/>
      <c r="C140" s="44"/>
      <c r="D140" s="44"/>
      <c r="E140" s="44"/>
      <c r="F140" s="44"/>
      <c r="G140" s="47" t="str">
        <f t="shared" si="2"/>
        <v/>
      </c>
      <c r="H140" s="44"/>
      <c r="I140" s="44"/>
      <c r="J140" s="44"/>
      <c r="K140" s="44"/>
      <c r="L140" s="47" t="str">
        <f>IF(OR(G140="",H140=""),"",IF(G140*H140&gt;='Ayarlar ve Listeler'!$B$12,"Yüksek",IF(G140*H140&gt;='Ayarlar ve Listeler'!$B$13,"Orta","Düşük")))</f>
        <v/>
      </c>
      <c r="M140" s="44"/>
    </row>
    <row r="141" spans="1:13" ht="45.95" customHeight="1" x14ac:dyDescent="0.25">
      <c r="A141" s="44"/>
      <c r="B141" s="44"/>
      <c r="C141" s="44"/>
      <c r="D141" s="44"/>
      <c r="E141" s="44"/>
      <c r="F141" s="44"/>
      <c r="G141" s="47" t="str">
        <f t="shared" si="2"/>
        <v/>
      </c>
      <c r="H141" s="44"/>
      <c r="I141" s="44"/>
      <c r="J141" s="44"/>
      <c r="K141" s="44"/>
      <c r="L141" s="47" t="str">
        <f>IF(OR(G141="",H141=""),"",IF(G141*H141&gt;='Ayarlar ve Listeler'!$B$12,"Yüksek",IF(G141*H141&gt;='Ayarlar ve Listeler'!$B$13,"Orta","Düşük")))</f>
        <v/>
      </c>
      <c r="M141" s="44"/>
    </row>
    <row r="142" spans="1:13" ht="45.95" customHeight="1" x14ac:dyDescent="0.25">
      <c r="A142" s="44"/>
      <c r="B142" s="44"/>
      <c r="C142" s="44"/>
      <c r="D142" s="44"/>
      <c r="E142" s="44"/>
      <c r="F142" s="44"/>
      <c r="G142" s="47" t="str">
        <f t="shared" si="2"/>
        <v/>
      </c>
      <c r="H142" s="44"/>
      <c r="I142" s="44"/>
      <c r="J142" s="44"/>
      <c r="K142" s="44"/>
      <c r="L142" s="47" t="str">
        <f>IF(OR(G142="",H142=""),"",IF(G142*H142&gt;='Ayarlar ve Listeler'!$B$12,"Yüksek",IF(G142*H142&gt;='Ayarlar ve Listeler'!$B$13,"Orta","Düşük")))</f>
        <v/>
      </c>
      <c r="M142" s="44"/>
    </row>
    <row r="143" spans="1:13" ht="45.95" customHeight="1" x14ac:dyDescent="0.25">
      <c r="A143" s="44"/>
      <c r="B143" s="44"/>
      <c r="C143" s="44"/>
      <c r="D143" s="44"/>
      <c r="E143" s="44"/>
      <c r="F143" s="44"/>
      <c r="G143" s="47" t="str">
        <f t="shared" si="2"/>
        <v/>
      </c>
      <c r="H143" s="44"/>
      <c r="I143" s="44"/>
      <c r="J143" s="44"/>
      <c r="K143" s="44"/>
      <c r="L143" s="47" t="str">
        <f>IF(OR(G143="",H143=""),"",IF(G143*H143&gt;='Ayarlar ve Listeler'!$B$12,"Yüksek",IF(G143*H143&gt;='Ayarlar ve Listeler'!$B$13,"Orta","Düşük")))</f>
        <v/>
      </c>
      <c r="M143" s="44"/>
    </row>
    <row r="144" spans="1:13" ht="45.95" customHeight="1" x14ac:dyDescent="0.25">
      <c r="A144" s="44"/>
      <c r="B144" s="44"/>
      <c r="C144" s="44"/>
      <c r="D144" s="44"/>
      <c r="E144" s="44"/>
      <c r="F144" s="44"/>
      <c r="G144" s="47" t="str">
        <f t="shared" si="2"/>
        <v/>
      </c>
      <c r="H144" s="44"/>
      <c r="I144" s="44"/>
      <c r="J144" s="44"/>
      <c r="K144" s="44"/>
      <c r="L144" s="47" t="str">
        <f>IF(OR(G144="",H144=""),"",IF(G144*H144&gt;='Ayarlar ve Listeler'!$B$12,"Yüksek",IF(G144*H144&gt;='Ayarlar ve Listeler'!$B$13,"Orta","Düşük")))</f>
        <v/>
      </c>
      <c r="M144" s="44"/>
    </row>
    <row r="145" spans="1:13" ht="45.95" customHeight="1" x14ac:dyDescent="0.25">
      <c r="A145" s="44"/>
      <c r="B145" s="44"/>
      <c r="C145" s="44"/>
      <c r="D145" s="44"/>
      <c r="E145" s="44"/>
      <c r="F145" s="44"/>
      <c r="G145" s="47" t="str">
        <f t="shared" si="2"/>
        <v/>
      </c>
      <c r="H145" s="44"/>
      <c r="I145" s="44"/>
      <c r="J145" s="44"/>
      <c r="K145" s="44"/>
      <c r="L145" s="47" t="str">
        <f>IF(OR(G145="",H145=""),"",IF(G145*H145&gt;='Ayarlar ve Listeler'!$B$12,"Yüksek",IF(G145*H145&gt;='Ayarlar ve Listeler'!$B$13,"Orta","Düşük")))</f>
        <v/>
      </c>
      <c r="M145" s="44"/>
    </row>
    <row r="146" spans="1:13" ht="45.95" customHeight="1" x14ac:dyDescent="0.25">
      <c r="A146" s="44"/>
      <c r="B146" s="44"/>
      <c r="C146" s="44"/>
      <c r="D146" s="44"/>
      <c r="E146" s="44"/>
      <c r="F146" s="44"/>
      <c r="G146" s="47" t="str">
        <f t="shared" si="2"/>
        <v/>
      </c>
      <c r="H146" s="44"/>
      <c r="I146" s="44"/>
      <c r="J146" s="44"/>
      <c r="K146" s="44"/>
      <c r="L146" s="47" t="str">
        <f>IF(OR(G146="",H146=""),"",IF(G146*H146&gt;='Ayarlar ve Listeler'!$B$12,"Yüksek",IF(G146*H146&gt;='Ayarlar ve Listeler'!$B$13,"Orta","Düşük")))</f>
        <v/>
      </c>
      <c r="M146" s="44"/>
    </row>
    <row r="147" spans="1:13" ht="45.95" customHeight="1" x14ac:dyDescent="0.25">
      <c r="A147" s="44"/>
      <c r="B147" s="44"/>
      <c r="C147" s="44"/>
      <c r="D147" s="44"/>
      <c r="E147" s="44"/>
      <c r="F147" s="44"/>
      <c r="G147" s="47" t="str">
        <f t="shared" si="2"/>
        <v/>
      </c>
      <c r="H147" s="44"/>
      <c r="I147" s="44"/>
      <c r="J147" s="44"/>
      <c r="K147" s="44"/>
      <c r="L147" s="47" t="str">
        <f>IF(OR(G147="",H147=""),"",IF(G147*H147&gt;='Ayarlar ve Listeler'!$B$12,"Yüksek",IF(G147*H147&gt;='Ayarlar ve Listeler'!$B$13,"Orta","Düşük")))</f>
        <v/>
      </c>
      <c r="M147" s="44"/>
    </row>
    <row r="148" spans="1:13" ht="45.95" customHeight="1" x14ac:dyDescent="0.25">
      <c r="A148" s="44"/>
      <c r="B148" s="44"/>
      <c r="C148" s="44"/>
      <c r="D148" s="44"/>
      <c r="E148" s="44"/>
      <c r="F148" s="44"/>
      <c r="G148" s="47" t="str">
        <f t="shared" si="2"/>
        <v/>
      </c>
      <c r="H148" s="44"/>
      <c r="I148" s="44"/>
      <c r="J148" s="44"/>
      <c r="K148" s="44"/>
      <c r="L148" s="47" t="str">
        <f>IF(OR(G148="",H148=""),"",IF(G148*H148&gt;='Ayarlar ve Listeler'!$B$12,"Yüksek",IF(G148*H148&gt;='Ayarlar ve Listeler'!$B$13,"Orta","Düşük")))</f>
        <v/>
      </c>
      <c r="M148" s="44"/>
    </row>
    <row r="149" spans="1:13" ht="45.95" customHeight="1" x14ac:dyDescent="0.25">
      <c r="A149" s="44"/>
      <c r="B149" s="44"/>
      <c r="C149" s="44"/>
      <c r="D149" s="44"/>
      <c r="E149" s="44"/>
      <c r="F149" s="44"/>
      <c r="G149" s="47" t="str">
        <f t="shared" si="2"/>
        <v/>
      </c>
      <c r="H149" s="44"/>
      <c r="I149" s="44"/>
      <c r="J149" s="44"/>
      <c r="K149" s="44"/>
      <c r="L149" s="47" t="str">
        <f>IF(OR(G149="",H149=""),"",IF(G149*H149&gt;='Ayarlar ve Listeler'!$B$12,"Yüksek",IF(G149*H149&gt;='Ayarlar ve Listeler'!$B$13,"Orta","Düşük")))</f>
        <v/>
      </c>
      <c r="M149" s="44"/>
    </row>
    <row r="150" spans="1:13" ht="45.95" customHeight="1" x14ac:dyDescent="0.25">
      <c r="A150" s="44"/>
      <c r="B150" s="44"/>
      <c r="C150" s="44"/>
      <c r="D150" s="44"/>
      <c r="E150" s="44"/>
      <c r="F150" s="44"/>
      <c r="G150" s="47" t="str">
        <f t="shared" si="2"/>
        <v/>
      </c>
      <c r="H150" s="44"/>
      <c r="I150" s="44"/>
      <c r="J150" s="44"/>
      <c r="K150" s="44"/>
      <c r="L150" s="47" t="str">
        <f>IF(OR(G150="",H150=""),"",IF(G150*H150&gt;='Ayarlar ve Listeler'!$B$12,"Yüksek",IF(G150*H150&gt;='Ayarlar ve Listeler'!$B$13,"Orta","Düşük")))</f>
        <v/>
      </c>
      <c r="M150" s="44"/>
    </row>
    <row r="151" spans="1:13" ht="45.95" customHeight="1" x14ac:dyDescent="0.25">
      <c r="A151" s="44"/>
      <c r="B151" s="44"/>
      <c r="C151" s="44"/>
      <c r="D151" s="44"/>
      <c r="E151" s="44"/>
      <c r="F151" s="44"/>
      <c r="G151" s="47" t="str">
        <f t="shared" si="2"/>
        <v/>
      </c>
      <c r="H151" s="44"/>
      <c r="I151" s="44"/>
      <c r="J151" s="44"/>
      <c r="K151" s="44"/>
      <c r="L151" s="47" t="str">
        <f>IF(OR(G151="",H151=""),"",IF(G151*H151&gt;='Ayarlar ve Listeler'!$B$12,"Yüksek",IF(G151*H151&gt;='Ayarlar ve Listeler'!$B$13,"Orta","Düşük")))</f>
        <v/>
      </c>
      <c r="M151" s="44"/>
    </row>
    <row r="152" spans="1:13" ht="45.95" customHeight="1" x14ac:dyDescent="0.25">
      <c r="A152" s="44"/>
      <c r="B152" s="44"/>
      <c r="C152" s="44"/>
      <c r="D152" s="44"/>
      <c r="E152" s="44"/>
      <c r="F152" s="44"/>
      <c r="G152" s="47" t="str">
        <f t="shared" si="2"/>
        <v/>
      </c>
      <c r="H152" s="44"/>
      <c r="I152" s="44"/>
      <c r="J152" s="44"/>
      <c r="K152" s="44"/>
      <c r="L152" s="47" t="str">
        <f>IF(OR(G152="",H152=""),"",IF(G152*H152&gt;='Ayarlar ve Listeler'!$B$12,"Yüksek",IF(G152*H152&gt;='Ayarlar ve Listeler'!$B$13,"Orta","Düşük")))</f>
        <v/>
      </c>
      <c r="M152" s="44"/>
    </row>
    <row r="153" spans="1:13" ht="45.95" customHeight="1" x14ac:dyDescent="0.25">
      <c r="A153" s="44"/>
      <c r="B153" s="44"/>
      <c r="C153" s="44"/>
      <c r="D153" s="44"/>
      <c r="E153" s="44"/>
      <c r="F153" s="44"/>
      <c r="G153" s="47" t="str">
        <f t="shared" si="2"/>
        <v/>
      </c>
      <c r="H153" s="44"/>
      <c r="I153" s="44"/>
      <c r="J153" s="44"/>
      <c r="K153" s="44"/>
      <c r="L153" s="47" t="str">
        <f>IF(OR(G153="",H153=""),"",IF(G153*H153&gt;='Ayarlar ve Listeler'!$B$12,"Yüksek",IF(G153*H153&gt;='Ayarlar ve Listeler'!$B$13,"Orta","Düşük")))</f>
        <v/>
      </c>
      <c r="M153" s="44"/>
    </row>
    <row r="154" spans="1:13" ht="45.95" customHeight="1" x14ac:dyDescent="0.25">
      <c r="A154" s="44"/>
      <c r="B154" s="44"/>
      <c r="C154" s="44"/>
      <c r="D154" s="44"/>
      <c r="E154" s="44"/>
      <c r="F154" s="44"/>
      <c r="G154" s="47" t="str">
        <f t="shared" si="2"/>
        <v/>
      </c>
      <c r="H154" s="44"/>
      <c r="I154" s="44"/>
      <c r="J154" s="44"/>
      <c r="K154" s="44"/>
      <c r="L154" s="47" t="str">
        <f>IF(OR(G154="",H154=""),"",IF(G154*H154&gt;='Ayarlar ve Listeler'!$B$12,"Yüksek",IF(G154*H154&gt;='Ayarlar ve Listeler'!$B$13,"Orta","Düşük")))</f>
        <v/>
      </c>
      <c r="M154" s="44"/>
    </row>
    <row r="155" spans="1:13" ht="45.95" customHeight="1" x14ac:dyDescent="0.25">
      <c r="A155" s="44"/>
      <c r="B155" s="44"/>
      <c r="C155" s="44"/>
      <c r="D155" s="44"/>
      <c r="E155" s="44"/>
      <c r="F155" s="44"/>
      <c r="G155" s="47" t="str">
        <f t="shared" si="2"/>
        <v/>
      </c>
      <c r="H155" s="44"/>
      <c r="I155" s="44"/>
      <c r="J155" s="44"/>
      <c r="K155" s="44"/>
      <c r="L155" s="47" t="str">
        <f>IF(OR(G155="",H155=""),"",IF(G155*H155&gt;='Ayarlar ve Listeler'!$B$12,"Yüksek",IF(G155*H155&gt;='Ayarlar ve Listeler'!$B$13,"Orta","Düşük")))</f>
        <v/>
      </c>
      <c r="M155" s="44"/>
    </row>
    <row r="156" spans="1:13" ht="45.95" customHeight="1" x14ac:dyDescent="0.25">
      <c r="A156" s="44"/>
      <c r="B156" s="44"/>
      <c r="C156" s="44"/>
      <c r="D156" s="44"/>
      <c r="E156" s="44"/>
      <c r="F156" s="44"/>
      <c r="G156" s="47" t="str">
        <f t="shared" si="2"/>
        <v/>
      </c>
      <c r="H156" s="44"/>
      <c r="I156" s="44"/>
      <c r="J156" s="44"/>
      <c r="K156" s="44"/>
      <c r="L156" s="47" t="str">
        <f>IF(OR(G156="",H156=""),"",IF(G156*H156&gt;='Ayarlar ve Listeler'!$B$12,"Yüksek",IF(G156*H156&gt;='Ayarlar ve Listeler'!$B$13,"Orta","Düşük")))</f>
        <v/>
      </c>
      <c r="M156" s="44"/>
    </row>
    <row r="157" spans="1:13" ht="45.95" customHeight="1" x14ac:dyDescent="0.25">
      <c r="A157" s="44"/>
      <c r="B157" s="44"/>
      <c r="C157" s="44"/>
      <c r="D157" s="44"/>
      <c r="E157" s="44"/>
      <c r="F157" s="44"/>
      <c r="G157" s="47" t="str">
        <f t="shared" si="2"/>
        <v/>
      </c>
      <c r="H157" s="44"/>
      <c r="I157" s="44"/>
      <c r="J157" s="44"/>
      <c r="K157" s="44"/>
      <c r="L157" s="47" t="str">
        <f>IF(OR(G157="",H157=""),"",IF(G157*H157&gt;='Ayarlar ve Listeler'!$B$12,"Yüksek",IF(G157*H157&gt;='Ayarlar ve Listeler'!$B$13,"Orta","Düşük")))</f>
        <v/>
      </c>
      <c r="M157" s="44"/>
    </row>
    <row r="158" spans="1:13" ht="45.95" customHeight="1" x14ac:dyDescent="0.25">
      <c r="A158" s="44"/>
      <c r="B158" s="44"/>
      <c r="C158" s="44"/>
      <c r="D158" s="44"/>
      <c r="E158" s="44"/>
      <c r="F158" s="44"/>
      <c r="G158" s="47" t="str">
        <f t="shared" si="2"/>
        <v/>
      </c>
      <c r="H158" s="44"/>
      <c r="I158" s="44"/>
      <c r="J158" s="44"/>
      <c r="K158" s="44"/>
      <c r="L158" s="47" t="str">
        <f>IF(OR(G158="",H158=""),"",IF(G158*H158&gt;='Ayarlar ve Listeler'!$B$12,"Yüksek",IF(G158*H158&gt;='Ayarlar ve Listeler'!$B$13,"Orta","Düşük")))</f>
        <v/>
      </c>
      <c r="M158" s="44"/>
    </row>
    <row r="159" spans="1:13" ht="45.95" customHeight="1" x14ac:dyDescent="0.25">
      <c r="A159" s="44"/>
      <c r="B159" s="44"/>
      <c r="C159" s="44"/>
      <c r="D159" s="44"/>
      <c r="E159" s="44"/>
      <c r="F159" s="44"/>
      <c r="G159" s="47" t="str">
        <f t="shared" si="2"/>
        <v/>
      </c>
      <c r="H159" s="44"/>
      <c r="I159" s="44"/>
      <c r="J159" s="44"/>
      <c r="K159" s="44"/>
      <c r="L159" s="47" t="str">
        <f>IF(OR(G159="",H159=""),"",IF(G159*H159&gt;='Ayarlar ve Listeler'!$B$12,"Yüksek",IF(G159*H159&gt;='Ayarlar ve Listeler'!$B$13,"Orta","Düşük")))</f>
        <v/>
      </c>
      <c r="M159" s="44"/>
    </row>
    <row r="160" spans="1:13" ht="45.95" customHeight="1" x14ac:dyDescent="0.25">
      <c r="A160" s="44"/>
      <c r="B160" s="44"/>
      <c r="C160" s="44"/>
      <c r="D160" s="44"/>
      <c r="E160" s="44"/>
      <c r="F160" s="44"/>
      <c r="G160" s="47" t="str">
        <f t="shared" si="2"/>
        <v/>
      </c>
      <c r="H160" s="44"/>
      <c r="I160" s="44"/>
      <c r="J160" s="44"/>
      <c r="K160" s="44"/>
      <c r="L160" s="47" t="str">
        <f>IF(OR(G160="",H160=""),"",IF(G160*H160&gt;='Ayarlar ve Listeler'!$B$12,"Yüksek",IF(G160*H160&gt;='Ayarlar ve Listeler'!$B$13,"Orta","Düşük")))</f>
        <v/>
      </c>
      <c r="M160" s="44"/>
    </row>
    <row r="161" spans="1:13" ht="45.95" customHeight="1" x14ac:dyDescent="0.25">
      <c r="A161" s="44"/>
      <c r="B161" s="44"/>
      <c r="C161" s="44"/>
      <c r="D161" s="44"/>
      <c r="E161" s="44"/>
      <c r="F161" s="44"/>
      <c r="G161" s="47" t="str">
        <f t="shared" si="2"/>
        <v/>
      </c>
      <c r="H161" s="44"/>
      <c r="I161" s="44"/>
      <c r="J161" s="44"/>
      <c r="K161" s="44"/>
      <c r="L161" s="47" t="str">
        <f>IF(OR(G161="",H161=""),"",IF(G161*H161&gt;='Ayarlar ve Listeler'!$B$12,"Yüksek",IF(G161*H161&gt;='Ayarlar ve Listeler'!$B$13,"Orta","Düşük")))</f>
        <v/>
      </c>
      <c r="M161" s="44"/>
    </row>
    <row r="162" spans="1:13" ht="45.95" customHeight="1" x14ac:dyDescent="0.25">
      <c r="A162" s="44"/>
      <c r="B162" s="44"/>
      <c r="C162" s="44"/>
      <c r="D162" s="44"/>
      <c r="E162" s="44"/>
      <c r="F162" s="44"/>
      <c r="G162" s="47" t="str">
        <f t="shared" si="2"/>
        <v/>
      </c>
      <c r="H162" s="44"/>
      <c r="I162" s="44"/>
      <c r="J162" s="44"/>
      <c r="K162" s="44"/>
      <c r="L162" s="47" t="str">
        <f>IF(OR(G162="",H162=""),"",IF(G162*H162&gt;='Ayarlar ve Listeler'!$B$12,"Yüksek",IF(G162*H162&gt;='Ayarlar ve Listeler'!$B$13,"Orta","Düşük")))</f>
        <v/>
      </c>
      <c r="M162" s="44"/>
    </row>
    <row r="163" spans="1:13" ht="45.95" customHeight="1" x14ac:dyDescent="0.25">
      <c r="A163" s="44"/>
      <c r="B163" s="44"/>
      <c r="C163" s="44"/>
      <c r="D163" s="44"/>
      <c r="E163" s="44"/>
      <c r="F163" s="44"/>
      <c r="G163" s="47" t="str">
        <f t="shared" si="2"/>
        <v/>
      </c>
      <c r="H163" s="44"/>
      <c r="I163" s="44"/>
      <c r="J163" s="44"/>
      <c r="K163" s="44"/>
      <c r="L163" s="47" t="str">
        <f>IF(OR(G163="",H163=""),"",IF(G163*H163&gt;='Ayarlar ve Listeler'!$B$12,"Yüksek",IF(G163*H163&gt;='Ayarlar ve Listeler'!$B$13,"Orta","Düşük")))</f>
        <v/>
      </c>
      <c r="M163" s="44"/>
    </row>
    <row r="164" spans="1:13" ht="45.95" customHeight="1" x14ac:dyDescent="0.25">
      <c r="A164" s="44"/>
      <c r="B164" s="44"/>
      <c r="C164" s="44"/>
      <c r="D164" s="44"/>
      <c r="E164" s="44"/>
      <c r="F164" s="44"/>
      <c r="G164" s="47" t="str">
        <f t="shared" si="2"/>
        <v/>
      </c>
      <c r="H164" s="44"/>
      <c r="I164" s="44"/>
      <c r="J164" s="44"/>
      <c r="K164" s="44"/>
      <c r="L164" s="47" t="str">
        <f>IF(OR(G164="",H164=""),"",IF(G164*H164&gt;='Ayarlar ve Listeler'!$B$12,"Yüksek",IF(G164*H164&gt;='Ayarlar ve Listeler'!$B$13,"Orta","Düşük")))</f>
        <v/>
      </c>
      <c r="M164" s="44"/>
    </row>
    <row r="165" spans="1:13" ht="45.95" customHeight="1" x14ac:dyDescent="0.25">
      <c r="A165" s="44"/>
      <c r="B165" s="44"/>
      <c r="C165" s="44"/>
      <c r="D165" s="44"/>
      <c r="E165" s="44"/>
      <c r="F165" s="44"/>
      <c r="G165" s="47" t="str">
        <f t="shared" si="2"/>
        <v/>
      </c>
      <c r="H165" s="44"/>
      <c r="I165" s="44"/>
      <c r="J165" s="44"/>
      <c r="K165" s="44"/>
      <c r="L165" s="47" t="str">
        <f>IF(OR(G165="",H165=""),"",IF(G165*H165&gt;='Ayarlar ve Listeler'!$B$12,"Yüksek",IF(G165*H165&gt;='Ayarlar ve Listeler'!$B$13,"Orta","Düşük")))</f>
        <v/>
      </c>
      <c r="M165" s="44"/>
    </row>
    <row r="166" spans="1:13" ht="45.95" customHeight="1" x14ac:dyDescent="0.25">
      <c r="A166" s="44"/>
      <c r="B166" s="44"/>
      <c r="C166" s="44"/>
      <c r="D166" s="44"/>
      <c r="E166" s="44"/>
      <c r="F166" s="44"/>
      <c r="G166" s="47" t="str">
        <f t="shared" si="2"/>
        <v/>
      </c>
      <c r="H166" s="44"/>
      <c r="I166" s="44"/>
      <c r="J166" s="44"/>
      <c r="K166" s="44"/>
      <c r="L166" s="47" t="str">
        <f>IF(OR(G166="",H166=""),"",IF(G166*H166&gt;='Ayarlar ve Listeler'!$B$12,"Yüksek",IF(G166*H166&gt;='Ayarlar ve Listeler'!$B$13,"Orta","Düşük")))</f>
        <v/>
      </c>
      <c r="M166" s="44"/>
    </row>
    <row r="167" spans="1:13" ht="45.95" customHeight="1" x14ac:dyDescent="0.25">
      <c r="A167" s="44"/>
      <c r="B167" s="44"/>
      <c r="C167" s="44"/>
      <c r="D167" s="44"/>
      <c r="E167" s="44"/>
      <c r="F167" s="44"/>
      <c r="G167" s="47" t="str">
        <f t="shared" si="2"/>
        <v/>
      </c>
      <c r="H167" s="44"/>
      <c r="I167" s="44"/>
      <c r="J167" s="44"/>
      <c r="K167" s="44"/>
      <c r="L167" s="47" t="str">
        <f>IF(OR(G167="",H167=""),"",IF(G167*H167&gt;='Ayarlar ve Listeler'!$B$12,"Yüksek",IF(G167*H167&gt;='Ayarlar ve Listeler'!$B$13,"Orta","Düşük")))</f>
        <v/>
      </c>
      <c r="M167" s="44"/>
    </row>
    <row r="168" spans="1:13" ht="45.95" customHeight="1" x14ac:dyDescent="0.25">
      <c r="A168" s="44"/>
      <c r="B168" s="44"/>
      <c r="C168" s="44"/>
      <c r="D168" s="44"/>
      <c r="E168" s="44"/>
      <c r="F168" s="44"/>
      <c r="G168" s="47" t="str">
        <f t="shared" si="2"/>
        <v/>
      </c>
      <c r="H168" s="44"/>
      <c r="I168" s="44"/>
      <c r="J168" s="44"/>
      <c r="K168" s="44"/>
      <c r="L168" s="47" t="str">
        <f>IF(OR(G168="",H168=""),"",IF(G168*H168&gt;='Ayarlar ve Listeler'!$B$12,"Yüksek",IF(G168*H168&gt;='Ayarlar ve Listeler'!$B$13,"Orta","Düşük")))</f>
        <v/>
      </c>
      <c r="M168" s="44"/>
    </row>
    <row r="169" spans="1:13" ht="45.95" customHeight="1" x14ac:dyDescent="0.25">
      <c r="A169" s="44"/>
      <c r="B169" s="44"/>
      <c r="C169" s="44"/>
      <c r="D169" s="44"/>
      <c r="E169" s="44"/>
      <c r="F169" s="44"/>
      <c r="G169" s="47" t="str">
        <f t="shared" si="2"/>
        <v/>
      </c>
      <c r="H169" s="44"/>
      <c r="I169" s="44"/>
      <c r="J169" s="44"/>
      <c r="K169" s="44"/>
      <c r="L169" s="47" t="str">
        <f>IF(OR(G169="",H169=""),"",IF(G169*H169&gt;='Ayarlar ve Listeler'!$B$12,"Yüksek",IF(G169*H169&gt;='Ayarlar ve Listeler'!$B$13,"Orta","Düşük")))</f>
        <v/>
      </c>
      <c r="M169" s="44"/>
    </row>
    <row r="170" spans="1:13" ht="45.95" customHeight="1" x14ac:dyDescent="0.25">
      <c r="A170" s="44"/>
      <c r="B170" s="44"/>
      <c r="C170" s="44"/>
      <c r="D170" s="44"/>
      <c r="E170" s="44"/>
      <c r="F170" s="44"/>
      <c r="G170" s="47" t="str">
        <f t="shared" si="2"/>
        <v/>
      </c>
      <c r="H170" s="44"/>
      <c r="I170" s="44"/>
      <c r="J170" s="44"/>
      <c r="K170" s="44"/>
      <c r="L170" s="47" t="str">
        <f>IF(OR(G170="",H170=""),"",IF(G170*H170&gt;='Ayarlar ve Listeler'!$B$12,"Yüksek",IF(G170*H170&gt;='Ayarlar ve Listeler'!$B$13,"Orta","Düşük")))</f>
        <v/>
      </c>
      <c r="M170" s="44"/>
    </row>
    <row r="171" spans="1:13" ht="45.95" customHeight="1" x14ac:dyDescent="0.25">
      <c r="A171" s="44"/>
      <c r="B171" s="44"/>
      <c r="C171" s="44"/>
      <c r="D171" s="44"/>
      <c r="E171" s="44"/>
      <c r="F171" s="44"/>
      <c r="G171" s="47" t="str">
        <f t="shared" si="2"/>
        <v/>
      </c>
      <c r="H171" s="44"/>
      <c r="I171" s="44"/>
      <c r="J171" s="44"/>
      <c r="K171" s="44"/>
      <c r="L171" s="47" t="str">
        <f>IF(OR(G171="",H171=""),"",IF(G171*H171&gt;='Ayarlar ve Listeler'!$B$12,"Yüksek",IF(G171*H171&gt;='Ayarlar ve Listeler'!$B$13,"Orta","Düşük")))</f>
        <v/>
      </c>
      <c r="M171" s="44"/>
    </row>
    <row r="172" spans="1:13" ht="45.95" customHeight="1" x14ac:dyDescent="0.25">
      <c r="A172" s="44"/>
      <c r="B172" s="44"/>
      <c r="C172" s="44"/>
      <c r="D172" s="44"/>
      <c r="E172" s="44"/>
      <c r="F172" s="44"/>
      <c r="G172" s="47" t="str">
        <f t="shared" si="2"/>
        <v/>
      </c>
      <c r="H172" s="44"/>
      <c r="I172" s="44"/>
      <c r="J172" s="44"/>
      <c r="K172" s="44"/>
      <c r="L172" s="47" t="str">
        <f>IF(OR(G172="",H172=""),"",IF(G172*H172&gt;='Ayarlar ve Listeler'!$B$12,"Yüksek",IF(G172*H172&gt;='Ayarlar ve Listeler'!$B$13,"Orta","Düşük")))</f>
        <v/>
      </c>
      <c r="M172" s="44"/>
    </row>
    <row r="173" spans="1:13" ht="45.95" customHeight="1" x14ac:dyDescent="0.25">
      <c r="A173" s="44"/>
      <c r="B173" s="44"/>
      <c r="C173" s="44"/>
      <c r="D173" s="44"/>
      <c r="E173" s="44"/>
      <c r="F173" s="44"/>
      <c r="G173" s="47" t="str">
        <f t="shared" si="2"/>
        <v/>
      </c>
      <c r="H173" s="44"/>
      <c r="I173" s="44"/>
      <c r="J173" s="44"/>
      <c r="K173" s="44"/>
      <c r="L173" s="47" t="str">
        <f>IF(OR(G173="",H173=""),"",IF(G173*H173&gt;='Ayarlar ve Listeler'!$B$12,"Yüksek",IF(G173*H173&gt;='Ayarlar ve Listeler'!$B$13,"Orta","Düşük")))</f>
        <v/>
      </c>
      <c r="M173" s="44"/>
    </row>
    <row r="174" spans="1:13" ht="45.95" customHeight="1" x14ac:dyDescent="0.25">
      <c r="A174" s="44"/>
      <c r="B174" s="44"/>
      <c r="C174" s="44"/>
      <c r="D174" s="44"/>
      <c r="E174" s="44"/>
      <c r="F174" s="44"/>
      <c r="G174" s="47" t="str">
        <f t="shared" si="2"/>
        <v/>
      </c>
      <c r="H174" s="44"/>
      <c r="I174" s="44"/>
      <c r="J174" s="44"/>
      <c r="K174" s="44"/>
      <c r="L174" s="47" t="str">
        <f>IF(OR(G174="",H174=""),"",IF(G174*H174&gt;='Ayarlar ve Listeler'!$B$12,"Yüksek",IF(G174*H174&gt;='Ayarlar ve Listeler'!$B$13,"Orta","Düşük")))</f>
        <v/>
      </c>
      <c r="M174" s="44"/>
    </row>
    <row r="175" spans="1:13" ht="45.95" customHeight="1" x14ac:dyDescent="0.25">
      <c r="A175" s="44"/>
      <c r="B175" s="44"/>
      <c r="C175" s="44"/>
      <c r="D175" s="44"/>
      <c r="E175" s="44"/>
      <c r="F175" s="44"/>
      <c r="G175" s="47" t="str">
        <f t="shared" si="2"/>
        <v/>
      </c>
      <c r="H175" s="44"/>
      <c r="I175" s="44"/>
      <c r="J175" s="44"/>
      <c r="K175" s="44"/>
      <c r="L175" s="47" t="str">
        <f>IF(OR(G175="",H175=""),"",IF(G175*H175&gt;='Ayarlar ve Listeler'!$B$12,"Yüksek",IF(G175*H175&gt;='Ayarlar ve Listeler'!$B$13,"Orta","Düşük")))</f>
        <v/>
      </c>
      <c r="M175" s="44"/>
    </row>
    <row r="176" spans="1:13" ht="45.95" customHeight="1" x14ac:dyDescent="0.25">
      <c r="A176" s="44"/>
      <c r="B176" s="44"/>
      <c r="C176" s="44"/>
      <c r="D176" s="44"/>
      <c r="E176" s="44"/>
      <c r="F176" s="44"/>
      <c r="G176" s="47" t="str">
        <f t="shared" si="2"/>
        <v/>
      </c>
      <c r="H176" s="44"/>
      <c r="I176" s="44"/>
      <c r="J176" s="44"/>
      <c r="K176" s="44"/>
      <c r="L176" s="47" t="str">
        <f>IF(OR(G176="",H176=""),"",IF(G176*H176&gt;='Ayarlar ve Listeler'!$B$12,"Yüksek",IF(G176*H176&gt;='Ayarlar ve Listeler'!$B$13,"Orta","Düşük")))</f>
        <v/>
      </c>
      <c r="M176" s="44"/>
    </row>
    <row r="177" spans="1:13" ht="45.95" customHeight="1" x14ac:dyDescent="0.25">
      <c r="A177" s="44"/>
      <c r="B177" s="44"/>
      <c r="C177" s="44"/>
      <c r="D177" s="44"/>
      <c r="E177" s="44"/>
      <c r="F177" s="44"/>
      <c r="G177" s="47" t="str">
        <f t="shared" si="2"/>
        <v/>
      </c>
      <c r="H177" s="44"/>
      <c r="I177" s="44"/>
      <c r="J177" s="44"/>
      <c r="K177" s="44"/>
      <c r="L177" s="47" t="str">
        <f>IF(OR(G177="",H177=""),"",IF(G177*H177&gt;='Ayarlar ve Listeler'!$B$12,"Yüksek",IF(G177*H177&gt;='Ayarlar ve Listeler'!$B$13,"Orta","Düşük")))</f>
        <v/>
      </c>
      <c r="M177" s="44"/>
    </row>
    <row r="178" spans="1:13" ht="45.95" customHeight="1" x14ac:dyDescent="0.25">
      <c r="A178" s="44"/>
      <c r="B178" s="44"/>
      <c r="C178" s="44"/>
      <c r="D178" s="44"/>
      <c r="E178" s="44"/>
      <c r="F178" s="44"/>
      <c r="G178" s="47" t="str">
        <f t="shared" si="2"/>
        <v/>
      </c>
      <c r="H178" s="44"/>
      <c r="I178" s="44"/>
      <c r="J178" s="44"/>
      <c r="K178" s="44"/>
      <c r="L178" s="47" t="str">
        <f>IF(OR(G178="",H178=""),"",IF(G178*H178&gt;='Ayarlar ve Listeler'!$B$12,"Yüksek",IF(G178*H178&gt;='Ayarlar ve Listeler'!$B$13,"Orta","Düşük")))</f>
        <v/>
      </c>
      <c r="M178" s="44"/>
    </row>
    <row r="179" spans="1:13" ht="45.95" customHeight="1" x14ac:dyDescent="0.25">
      <c r="A179" s="44"/>
      <c r="B179" s="44"/>
      <c r="C179" s="44"/>
      <c r="D179" s="44"/>
      <c r="E179" s="44"/>
      <c r="F179" s="44"/>
      <c r="G179" s="47" t="str">
        <f t="shared" si="2"/>
        <v/>
      </c>
      <c r="H179" s="44"/>
      <c r="I179" s="44"/>
      <c r="J179" s="44"/>
      <c r="K179" s="44"/>
      <c r="L179" s="47" t="str">
        <f>IF(OR(G179="",H179=""),"",IF(G179*H179&gt;='Ayarlar ve Listeler'!$B$12,"Yüksek",IF(G179*H179&gt;='Ayarlar ve Listeler'!$B$13,"Orta","Düşük")))</f>
        <v/>
      </c>
      <c r="M179" s="44"/>
    </row>
    <row r="180" spans="1:13" ht="45.95" customHeight="1" x14ac:dyDescent="0.25">
      <c r="A180" s="44"/>
      <c r="B180" s="44"/>
      <c r="C180" s="44"/>
      <c r="D180" s="44"/>
      <c r="E180" s="44"/>
      <c r="F180" s="44"/>
      <c r="G180" s="47" t="str">
        <f t="shared" si="2"/>
        <v/>
      </c>
      <c r="H180" s="44"/>
      <c r="I180" s="44"/>
      <c r="J180" s="44"/>
      <c r="K180" s="44"/>
      <c r="L180" s="47" t="str">
        <f>IF(OR(G180="",H180=""),"",IF(G180*H180&gt;='Ayarlar ve Listeler'!$B$12,"Yüksek",IF(G180*H180&gt;='Ayarlar ve Listeler'!$B$13,"Orta","Düşük")))</f>
        <v/>
      </c>
      <c r="M180" s="44"/>
    </row>
    <row r="181" spans="1:13" ht="45.95" customHeight="1" x14ac:dyDescent="0.25">
      <c r="A181" s="44"/>
      <c r="B181" s="44"/>
      <c r="C181" s="44"/>
      <c r="D181" s="44"/>
      <c r="E181" s="44"/>
      <c r="F181" s="44"/>
      <c r="G181" s="47" t="str">
        <f t="shared" si="2"/>
        <v/>
      </c>
      <c r="H181" s="44"/>
      <c r="I181" s="44"/>
      <c r="J181" s="44"/>
      <c r="K181" s="44"/>
      <c r="L181" s="47" t="str">
        <f>IF(OR(G181="",H181=""),"",IF(G181*H181&gt;='Ayarlar ve Listeler'!$B$12,"Yüksek",IF(G181*H181&gt;='Ayarlar ve Listeler'!$B$13,"Orta","Düşük")))</f>
        <v/>
      </c>
      <c r="M181" s="44"/>
    </row>
    <row r="182" spans="1:13" ht="45.95" customHeight="1" x14ac:dyDescent="0.25">
      <c r="A182" s="44"/>
      <c r="B182" s="44"/>
      <c r="C182" s="44"/>
      <c r="D182" s="44"/>
      <c r="E182" s="44"/>
      <c r="F182" s="44"/>
      <c r="G182" s="47" t="str">
        <f t="shared" si="2"/>
        <v/>
      </c>
      <c r="H182" s="44"/>
      <c r="I182" s="44"/>
      <c r="J182" s="44"/>
      <c r="K182" s="44"/>
      <c r="L182" s="47" t="str">
        <f>IF(OR(G182="",H182=""),"",IF(G182*H182&gt;='Ayarlar ve Listeler'!$B$12,"Yüksek",IF(G182*H182&gt;='Ayarlar ve Listeler'!$B$13,"Orta","Düşük")))</f>
        <v/>
      </c>
      <c r="M182" s="44"/>
    </row>
    <row r="183" spans="1:13" ht="45.95" customHeight="1" x14ac:dyDescent="0.25">
      <c r="A183" s="44"/>
      <c r="B183" s="44"/>
      <c r="C183" s="44"/>
      <c r="D183" s="44"/>
      <c r="E183" s="44"/>
      <c r="F183" s="44"/>
      <c r="G183" s="47" t="str">
        <f t="shared" si="2"/>
        <v/>
      </c>
      <c r="H183" s="44"/>
      <c r="I183" s="44"/>
      <c r="J183" s="44"/>
      <c r="K183" s="44"/>
      <c r="L183" s="47" t="str">
        <f>IF(OR(G183="",H183=""),"",IF(G183*H183&gt;='Ayarlar ve Listeler'!$B$12,"Yüksek",IF(G183*H183&gt;='Ayarlar ve Listeler'!$B$13,"Orta","Düşük")))</f>
        <v/>
      </c>
      <c r="M183" s="44"/>
    </row>
    <row r="184" spans="1:13" ht="45.95" customHeight="1" x14ac:dyDescent="0.25">
      <c r="A184" s="44"/>
      <c r="B184" s="44"/>
      <c r="C184" s="44"/>
      <c r="D184" s="44"/>
      <c r="E184" s="44"/>
      <c r="F184" s="44"/>
      <c r="G184" s="47" t="str">
        <f t="shared" si="2"/>
        <v/>
      </c>
      <c r="H184" s="44"/>
      <c r="I184" s="44"/>
      <c r="J184" s="44"/>
      <c r="K184" s="44"/>
      <c r="L184" s="47" t="str">
        <f>IF(OR(G184="",H184=""),"",IF(G184*H184&gt;='Ayarlar ve Listeler'!$B$12,"Yüksek",IF(G184*H184&gt;='Ayarlar ve Listeler'!$B$13,"Orta","Düşük")))</f>
        <v/>
      </c>
      <c r="M184" s="44"/>
    </row>
    <row r="185" spans="1:13" ht="45.95" customHeight="1" x14ac:dyDescent="0.25">
      <c r="A185" s="44"/>
      <c r="B185" s="44"/>
      <c r="C185" s="44"/>
      <c r="D185" s="44"/>
      <c r="E185" s="44"/>
      <c r="F185" s="44"/>
      <c r="G185" s="47" t="str">
        <f t="shared" si="2"/>
        <v/>
      </c>
      <c r="H185" s="44"/>
      <c r="I185" s="44"/>
      <c r="J185" s="44"/>
      <c r="K185" s="44"/>
      <c r="L185" s="47" t="str">
        <f>IF(OR(G185="",H185=""),"",IF(G185*H185&gt;='Ayarlar ve Listeler'!$B$12,"Yüksek",IF(G185*H185&gt;='Ayarlar ve Listeler'!$B$13,"Orta","Düşük")))</f>
        <v/>
      </c>
      <c r="M185" s="44"/>
    </row>
    <row r="186" spans="1:13" ht="45.95" customHeight="1" x14ac:dyDescent="0.25">
      <c r="A186" s="44"/>
      <c r="B186" s="44"/>
      <c r="C186" s="44"/>
      <c r="D186" s="44"/>
      <c r="E186" s="44"/>
      <c r="F186" s="44"/>
      <c r="G186" s="47" t="str">
        <f t="shared" si="2"/>
        <v/>
      </c>
      <c r="H186" s="44"/>
      <c r="I186" s="44"/>
      <c r="J186" s="44"/>
      <c r="K186" s="44"/>
      <c r="L186" s="47" t="str">
        <f>IF(OR(G186="",H186=""),"",IF(G186*H186&gt;='Ayarlar ve Listeler'!$B$12,"Yüksek",IF(G186*H186&gt;='Ayarlar ve Listeler'!$B$13,"Orta","Düşük")))</f>
        <v/>
      </c>
      <c r="M186" s="44"/>
    </row>
    <row r="187" spans="1:13" ht="45.95" customHeight="1" x14ac:dyDescent="0.25">
      <c r="A187" s="44"/>
      <c r="B187" s="44"/>
      <c r="C187" s="44"/>
      <c r="D187" s="44"/>
      <c r="E187" s="44"/>
      <c r="F187" s="44"/>
      <c r="G187" s="47" t="str">
        <f t="shared" si="2"/>
        <v/>
      </c>
      <c r="H187" s="44"/>
      <c r="I187" s="44"/>
      <c r="J187" s="44"/>
      <c r="K187" s="44"/>
      <c r="L187" s="47" t="str">
        <f>IF(OR(G187="",H187=""),"",IF(G187*H187&gt;='Ayarlar ve Listeler'!$B$12,"Yüksek",IF(G187*H187&gt;='Ayarlar ve Listeler'!$B$13,"Orta","Düşük")))</f>
        <v/>
      </c>
      <c r="M187" s="44"/>
    </row>
    <row r="188" spans="1:13" ht="45.95" customHeight="1" x14ac:dyDescent="0.25">
      <c r="A188" s="44"/>
      <c r="B188" s="44"/>
      <c r="C188" s="44"/>
      <c r="D188" s="44"/>
      <c r="E188" s="44"/>
      <c r="F188" s="44"/>
      <c r="G188" s="47" t="str">
        <f t="shared" si="2"/>
        <v/>
      </c>
      <c r="H188" s="44"/>
      <c r="I188" s="44"/>
      <c r="J188" s="44"/>
      <c r="K188" s="44"/>
      <c r="L188" s="47" t="str">
        <f>IF(OR(G188="",H188=""),"",IF(G188*H188&gt;='Ayarlar ve Listeler'!$B$12,"Yüksek",IF(G188*H188&gt;='Ayarlar ve Listeler'!$B$13,"Orta","Düşük")))</f>
        <v/>
      </c>
      <c r="M188" s="44"/>
    </row>
    <row r="189" spans="1:13" ht="45.95" customHeight="1" x14ac:dyDescent="0.25">
      <c r="A189" s="44"/>
      <c r="B189" s="44"/>
      <c r="C189" s="44"/>
      <c r="D189" s="44"/>
      <c r="E189" s="44"/>
      <c r="F189" s="44"/>
      <c r="G189" s="47" t="str">
        <f t="shared" si="2"/>
        <v/>
      </c>
      <c r="H189" s="44"/>
      <c r="I189" s="44"/>
      <c r="J189" s="44"/>
      <c r="K189" s="44"/>
      <c r="L189" s="47" t="str">
        <f>IF(OR(G189="",H189=""),"",IF(G189*H189&gt;='Ayarlar ve Listeler'!$B$12,"Yüksek",IF(G189*H189&gt;='Ayarlar ve Listeler'!$B$13,"Orta","Düşük")))</f>
        <v/>
      </c>
      <c r="M189" s="44"/>
    </row>
    <row r="190" spans="1:13" ht="45.95" customHeight="1" x14ac:dyDescent="0.25">
      <c r="A190" s="44"/>
      <c r="B190" s="44"/>
      <c r="C190" s="44"/>
      <c r="D190" s="44"/>
      <c r="E190" s="44"/>
      <c r="F190" s="44"/>
      <c r="G190" s="47" t="str">
        <f t="shared" si="2"/>
        <v/>
      </c>
      <c r="H190" s="44"/>
      <c r="I190" s="44"/>
      <c r="J190" s="44"/>
      <c r="K190" s="44"/>
      <c r="L190" s="47" t="str">
        <f>IF(OR(G190="",H190=""),"",IF(G190*H190&gt;='Ayarlar ve Listeler'!$B$12,"Yüksek",IF(G190*H190&gt;='Ayarlar ve Listeler'!$B$13,"Orta","Düşük")))</f>
        <v/>
      </c>
      <c r="M190" s="44"/>
    </row>
    <row r="191" spans="1:13" ht="45.95" customHeight="1" x14ac:dyDescent="0.25">
      <c r="A191" s="44"/>
      <c r="B191" s="44"/>
      <c r="C191" s="44"/>
      <c r="D191" s="44"/>
      <c r="E191" s="44"/>
      <c r="F191" s="44"/>
      <c r="G191" s="47" t="str">
        <f t="shared" si="2"/>
        <v/>
      </c>
      <c r="H191" s="44"/>
      <c r="I191" s="44"/>
      <c r="J191" s="44"/>
      <c r="K191" s="44"/>
      <c r="L191" s="47" t="str">
        <f>IF(OR(G191="",H191=""),"",IF(G191*H191&gt;='Ayarlar ve Listeler'!$B$12,"Yüksek",IF(G191*H191&gt;='Ayarlar ve Listeler'!$B$13,"Orta","Düşük")))</f>
        <v/>
      </c>
      <c r="M191" s="44"/>
    </row>
    <row r="192" spans="1:13" ht="45.95" customHeight="1" x14ac:dyDescent="0.25">
      <c r="A192" s="44"/>
      <c r="B192" s="44"/>
      <c r="C192" s="44"/>
      <c r="D192" s="44"/>
      <c r="E192" s="44"/>
      <c r="F192" s="44"/>
      <c r="G192" s="47" t="str">
        <f t="shared" si="2"/>
        <v/>
      </c>
      <c r="H192" s="44"/>
      <c r="I192" s="44"/>
      <c r="J192" s="44"/>
      <c r="K192" s="44"/>
      <c r="L192" s="47" t="str">
        <f>IF(OR(G192="",H192=""),"",IF(G192*H192&gt;='Ayarlar ve Listeler'!$B$12,"Yüksek",IF(G192*H192&gt;='Ayarlar ve Listeler'!$B$13,"Orta","Düşük")))</f>
        <v/>
      </c>
      <c r="M192" s="44"/>
    </row>
    <row r="193" spans="1:13" ht="45.95" customHeight="1" x14ac:dyDescent="0.25">
      <c r="A193" s="44"/>
      <c r="B193" s="44"/>
      <c r="C193" s="44"/>
      <c r="D193" s="44"/>
      <c r="E193" s="44"/>
      <c r="F193" s="44"/>
      <c r="G193" s="47" t="str">
        <f t="shared" si="2"/>
        <v/>
      </c>
      <c r="H193" s="44"/>
      <c r="I193" s="44"/>
      <c r="J193" s="44"/>
      <c r="K193" s="44"/>
      <c r="L193" s="47" t="str">
        <f>IF(OR(G193="",H193=""),"",IF(G193*H193&gt;='Ayarlar ve Listeler'!$B$12,"Yüksek",IF(G193*H193&gt;='Ayarlar ve Listeler'!$B$13,"Orta","Düşük")))</f>
        <v/>
      </c>
      <c r="M193" s="44"/>
    </row>
    <row r="194" spans="1:13" ht="45.95" customHeight="1" x14ac:dyDescent="0.25">
      <c r="A194" s="44"/>
      <c r="B194" s="44"/>
      <c r="C194" s="44"/>
      <c r="D194" s="44"/>
      <c r="E194" s="44"/>
      <c r="F194" s="44"/>
      <c r="G194" s="47" t="str">
        <f t="shared" si="2"/>
        <v/>
      </c>
      <c r="H194" s="44"/>
      <c r="I194" s="44"/>
      <c r="J194" s="44"/>
      <c r="K194" s="44"/>
      <c r="L194" s="47" t="str">
        <f>IF(OR(G194="",H194=""),"",IF(G194*H194&gt;='Ayarlar ve Listeler'!$B$12,"Yüksek",IF(G194*H194&gt;='Ayarlar ve Listeler'!$B$13,"Orta","Düşük")))</f>
        <v/>
      </c>
      <c r="M194" s="44"/>
    </row>
    <row r="195" spans="1:13" ht="45.95" customHeight="1" x14ac:dyDescent="0.25">
      <c r="A195" s="44"/>
      <c r="B195" s="44"/>
      <c r="C195" s="44"/>
      <c r="D195" s="44"/>
      <c r="E195" s="44"/>
      <c r="F195" s="44"/>
      <c r="G195" s="47" t="str">
        <f t="shared" si="2"/>
        <v/>
      </c>
      <c r="H195" s="44"/>
      <c r="I195" s="44"/>
      <c r="J195" s="44"/>
      <c r="K195" s="44"/>
      <c r="L195" s="47" t="str">
        <f>IF(OR(G195="",H195=""),"",IF(G195*H195&gt;='Ayarlar ve Listeler'!$B$12,"Yüksek",IF(G195*H195&gt;='Ayarlar ve Listeler'!$B$13,"Orta","Düşük")))</f>
        <v/>
      </c>
      <c r="M195" s="44"/>
    </row>
    <row r="196" spans="1:13" ht="45.95" customHeight="1" x14ac:dyDescent="0.25">
      <c r="A196" s="44"/>
      <c r="B196" s="44"/>
      <c r="C196" s="44"/>
      <c r="D196" s="44"/>
      <c r="E196" s="44"/>
      <c r="F196" s="44"/>
      <c r="G196" s="47" t="str">
        <f t="shared" si="2"/>
        <v/>
      </c>
      <c r="H196" s="44"/>
      <c r="I196" s="44"/>
      <c r="J196" s="44"/>
      <c r="K196" s="44"/>
      <c r="L196" s="47" t="str">
        <f>IF(OR(G196="",H196=""),"",IF(G196*H196&gt;='Ayarlar ve Listeler'!$B$12,"Yüksek",IF(G196*H196&gt;='Ayarlar ve Listeler'!$B$13,"Orta","Düşük")))</f>
        <v/>
      </c>
      <c r="M196" s="44"/>
    </row>
    <row r="197" spans="1:13" ht="45.95" customHeight="1" x14ac:dyDescent="0.25">
      <c r="A197" s="44"/>
      <c r="B197" s="44"/>
      <c r="C197" s="44"/>
      <c r="D197" s="44"/>
      <c r="E197" s="44"/>
      <c r="F197" s="44"/>
      <c r="G197" s="47" t="str">
        <f t="shared" si="2"/>
        <v/>
      </c>
      <c r="H197" s="44"/>
      <c r="I197" s="44"/>
      <c r="J197" s="44"/>
      <c r="K197" s="44"/>
      <c r="L197" s="47" t="str">
        <f>IF(OR(G197="",H197=""),"",IF(G197*H197&gt;='Ayarlar ve Listeler'!$B$12,"Yüksek",IF(G197*H197&gt;='Ayarlar ve Listeler'!$B$13,"Orta","Düşük")))</f>
        <v/>
      </c>
      <c r="M197" s="44"/>
    </row>
    <row r="198" spans="1:13" ht="45.95" customHeight="1" x14ac:dyDescent="0.25">
      <c r="A198" s="44"/>
      <c r="B198" s="44"/>
      <c r="C198" s="44"/>
      <c r="D198" s="44"/>
      <c r="E198" s="44"/>
      <c r="F198" s="44"/>
      <c r="G198" s="47" t="str">
        <f t="shared" ref="G198:G261" si="3">IF(OR(E198="",F198=""),"",MAX(0,E198-F198))</f>
        <v/>
      </c>
      <c r="H198" s="44"/>
      <c r="I198" s="44"/>
      <c r="J198" s="44"/>
      <c r="K198" s="44"/>
      <c r="L198" s="47" t="str">
        <f>IF(OR(G198="",H198=""),"",IF(G198*H198&gt;='Ayarlar ve Listeler'!$B$12,"Yüksek",IF(G198*H198&gt;='Ayarlar ve Listeler'!$B$13,"Orta","Düşük")))</f>
        <v/>
      </c>
      <c r="M198" s="44"/>
    </row>
    <row r="199" spans="1:13" ht="45.95" customHeight="1" x14ac:dyDescent="0.25">
      <c r="A199" s="44"/>
      <c r="B199" s="44"/>
      <c r="C199" s="44"/>
      <c r="D199" s="44"/>
      <c r="E199" s="44"/>
      <c r="F199" s="44"/>
      <c r="G199" s="47" t="str">
        <f t="shared" si="3"/>
        <v/>
      </c>
      <c r="H199" s="44"/>
      <c r="I199" s="44"/>
      <c r="J199" s="44"/>
      <c r="K199" s="44"/>
      <c r="L199" s="47" t="str">
        <f>IF(OR(G199="",H199=""),"",IF(G199*H199&gt;='Ayarlar ve Listeler'!$B$12,"Yüksek",IF(G199*H199&gt;='Ayarlar ve Listeler'!$B$13,"Orta","Düşük")))</f>
        <v/>
      </c>
      <c r="M199" s="44"/>
    </row>
    <row r="200" spans="1:13" ht="45.95" customHeight="1" x14ac:dyDescent="0.25">
      <c r="A200" s="44"/>
      <c r="B200" s="44"/>
      <c r="C200" s="44"/>
      <c r="D200" s="44"/>
      <c r="E200" s="44"/>
      <c r="F200" s="44"/>
      <c r="G200" s="47" t="str">
        <f t="shared" si="3"/>
        <v/>
      </c>
      <c r="H200" s="44"/>
      <c r="I200" s="44"/>
      <c r="J200" s="44"/>
      <c r="K200" s="44"/>
      <c r="L200" s="47" t="str">
        <f>IF(OR(G200="",H200=""),"",IF(G200*H200&gt;='Ayarlar ve Listeler'!$B$12,"Yüksek",IF(G200*H200&gt;='Ayarlar ve Listeler'!$B$13,"Orta","Düşük")))</f>
        <v/>
      </c>
      <c r="M200" s="44"/>
    </row>
    <row r="201" spans="1:13" ht="45.95" customHeight="1" x14ac:dyDescent="0.25">
      <c r="A201" s="44"/>
      <c r="B201" s="44"/>
      <c r="C201" s="44"/>
      <c r="D201" s="44"/>
      <c r="E201" s="44"/>
      <c r="F201" s="44"/>
      <c r="G201" s="47" t="str">
        <f t="shared" si="3"/>
        <v/>
      </c>
      <c r="H201" s="44"/>
      <c r="I201" s="44"/>
      <c r="J201" s="44"/>
      <c r="K201" s="44"/>
      <c r="L201" s="47" t="str">
        <f>IF(OR(G201="",H201=""),"",IF(G201*H201&gt;='Ayarlar ve Listeler'!$B$12,"Yüksek",IF(G201*H201&gt;='Ayarlar ve Listeler'!$B$13,"Orta","Düşük")))</f>
        <v/>
      </c>
      <c r="M201" s="44"/>
    </row>
    <row r="202" spans="1:13" ht="45.95" customHeight="1" x14ac:dyDescent="0.25">
      <c r="A202" s="44"/>
      <c r="B202" s="44"/>
      <c r="C202" s="44"/>
      <c r="D202" s="44"/>
      <c r="E202" s="44"/>
      <c r="F202" s="44"/>
      <c r="G202" s="47" t="str">
        <f t="shared" si="3"/>
        <v/>
      </c>
      <c r="H202" s="44"/>
      <c r="I202" s="44"/>
      <c r="J202" s="44"/>
      <c r="K202" s="44"/>
      <c r="L202" s="47" t="str">
        <f>IF(OR(G202="",H202=""),"",IF(G202*H202&gt;='Ayarlar ve Listeler'!$B$12,"Yüksek",IF(G202*H202&gt;='Ayarlar ve Listeler'!$B$13,"Orta","Düşük")))</f>
        <v/>
      </c>
      <c r="M202" s="44"/>
    </row>
    <row r="203" spans="1:13" ht="45.95" customHeight="1" x14ac:dyDescent="0.25">
      <c r="A203" s="44"/>
      <c r="B203" s="44"/>
      <c r="C203" s="44"/>
      <c r="D203" s="44"/>
      <c r="E203" s="44"/>
      <c r="F203" s="44"/>
      <c r="G203" s="47" t="str">
        <f t="shared" si="3"/>
        <v/>
      </c>
      <c r="H203" s="44"/>
      <c r="I203" s="44"/>
      <c r="J203" s="44"/>
      <c r="K203" s="44"/>
      <c r="L203" s="47" t="str">
        <f>IF(OR(G203="",H203=""),"",IF(G203*H203&gt;='Ayarlar ve Listeler'!$B$12,"Yüksek",IF(G203*H203&gt;='Ayarlar ve Listeler'!$B$13,"Orta","Düşük")))</f>
        <v/>
      </c>
      <c r="M203" s="44"/>
    </row>
    <row r="204" spans="1:13" ht="45.95" customHeight="1" x14ac:dyDescent="0.25">
      <c r="A204" s="44"/>
      <c r="B204" s="44"/>
      <c r="C204" s="44"/>
      <c r="D204" s="44"/>
      <c r="E204" s="44"/>
      <c r="F204" s="44"/>
      <c r="G204" s="47" t="str">
        <f t="shared" si="3"/>
        <v/>
      </c>
      <c r="H204" s="44"/>
      <c r="I204" s="44"/>
      <c r="J204" s="44"/>
      <c r="K204" s="44"/>
      <c r="L204" s="47" t="str">
        <f>IF(OR(G204="",H204=""),"",IF(G204*H204&gt;='Ayarlar ve Listeler'!$B$12,"Yüksek",IF(G204*H204&gt;='Ayarlar ve Listeler'!$B$13,"Orta","Düşük")))</f>
        <v/>
      </c>
      <c r="M204" s="44"/>
    </row>
    <row r="205" spans="1:13" ht="45.95" customHeight="1" x14ac:dyDescent="0.25">
      <c r="A205" s="44"/>
      <c r="B205" s="44"/>
      <c r="C205" s="44"/>
      <c r="D205" s="44"/>
      <c r="E205" s="44"/>
      <c r="F205" s="44"/>
      <c r="G205" s="47" t="str">
        <f t="shared" si="3"/>
        <v/>
      </c>
      <c r="H205" s="44"/>
      <c r="I205" s="44"/>
      <c r="J205" s="44"/>
      <c r="K205" s="44"/>
      <c r="L205" s="47" t="str">
        <f>IF(OR(G205="",H205=""),"",IF(G205*H205&gt;='Ayarlar ve Listeler'!$B$12,"Yüksek",IF(G205*H205&gt;='Ayarlar ve Listeler'!$B$13,"Orta","Düşük")))</f>
        <v/>
      </c>
      <c r="M205" s="44"/>
    </row>
    <row r="206" spans="1:13" ht="45.95" customHeight="1" x14ac:dyDescent="0.25">
      <c r="A206" s="44"/>
      <c r="B206" s="44"/>
      <c r="C206" s="44"/>
      <c r="D206" s="44"/>
      <c r="E206" s="44"/>
      <c r="F206" s="44"/>
      <c r="G206" s="47" t="str">
        <f t="shared" si="3"/>
        <v/>
      </c>
      <c r="H206" s="44"/>
      <c r="I206" s="44"/>
      <c r="J206" s="44"/>
      <c r="K206" s="44"/>
      <c r="L206" s="47" t="str">
        <f>IF(OR(G206="",H206=""),"",IF(G206*H206&gt;='Ayarlar ve Listeler'!$B$12,"Yüksek",IF(G206*H206&gt;='Ayarlar ve Listeler'!$B$13,"Orta","Düşük")))</f>
        <v/>
      </c>
      <c r="M206" s="44"/>
    </row>
    <row r="207" spans="1:13" ht="45.95" customHeight="1" x14ac:dyDescent="0.25">
      <c r="A207" s="44"/>
      <c r="B207" s="44"/>
      <c r="C207" s="44"/>
      <c r="D207" s="44"/>
      <c r="E207" s="44"/>
      <c r="F207" s="44"/>
      <c r="G207" s="47" t="str">
        <f t="shared" si="3"/>
        <v/>
      </c>
      <c r="H207" s="44"/>
      <c r="I207" s="44"/>
      <c r="J207" s="44"/>
      <c r="K207" s="44"/>
      <c r="L207" s="47" t="str">
        <f>IF(OR(G207="",H207=""),"",IF(G207*H207&gt;='Ayarlar ve Listeler'!$B$12,"Yüksek",IF(G207*H207&gt;='Ayarlar ve Listeler'!$B$13,"Orta","Düşük")))</f>
        <v/>
      </c>
      <c r="M207" s="44"/>
    </row>
    <row r="208" spans="1:13" ht="45.95" customHeight="1" x14ac:dyDescent="0.25">
      <c r="A208" s="44"/>
      <c r="B208" s="44"/>
      <c r="C208" s="44"/>
      <c r="D208" s="44"/>
      <c r="E208" s="44"/>
      <c r="F208" s="44"/>
      <c r="G208" s="47" t="str">
        <f t="shared" si="3"/>
        <v/>
      </c>
      <c r="H208" s="44"/>
      <c r="I208" s="44"/>
      <c r="J208" s="44"/>
      <c r="K208" s="44"/>
      <c r="L208" s="47" t="str">
        <f>IF(OR(G208="",H208=""),"",IF(G208*H208&gt;='Ayarlar ve Listeler'!$B$12,"Yüksek",IF(G208*H208&gt;='Ayarlar ve Listeler'!$B$13,"Orta","Düşük")))</f>
        <v/>
      </c>
      <c r="M208" s="44"/>
    </row>
    <row r="209" spans="1:13" ht="45.95" customHeight="1" x14ac:dyDescent="0.25">
      <c r="A209" s="44"/>
      <c r="B209" s="44"/>
      <c r="C209" s="44"/>
      <c r="D209" s="44"/>
      <c r="E209" s="44"/>
      <c r="F209" s="44"/>
      <c r="G209" s="47" t="str">
        <f t="shared" si="3"/>
        <v/>
      </c>
      <c r="H209" s="44"/>
      <c r="I209" s="44"/>
      <c r="J209" s="44"/>
      <c r="K209" s="44"/>
      <c r="L209" s="47" t="str">
        <f>IF(OR(G209="",H209=""),"",IF(G209*H209&gt;='Ayarlar ve Listeler'!$B$12,"Yüksek",IF(G209*H209&gt;='Ayarlar ve Listeler'!$B$13,"Orta","Düşük")))</f>
        <v/>
      </c>
      <c r="M209" s="44"/>
    </row>
    <row r="210" spans="1:13" ht="45.95" customHeight="1" x14ac:dyDescent="0.25">
      <c r="A210" s="44"/>
      <c r="B210" s="44"/>
      <c r="C210" s="44"/>
      <c r="D210" s="44"/>
      <c r="E210" s="44"/>
      <c r="F210" s="44"/>
      <c r="G210" s="47" t="str">
        <f t="shared" si="3"/>
        <v/>
      </c>
      <c r="H210" s="44"/>
      <c r="I210" s="44"/>
      <c r="J210" s="44"/>
      <c r="K210" s="44"/>
      <c r="L210" s="47" t="str">
        <f>IF(OR(G210="",H210=""),"",IF(G210*H210&gt;='Ayarlar ve Listeler'!$B$12,"Yüksek",IF(G210*H210&gt;='Ayarlar ve Listeler'!$B$13,"Orta","Düşük")))</f>
        <v/>
      </c>
      <c r="M210" s="44"/>
    </row>
    <row r="211" spans="1:13" ht="45.95" customHeight="1" x14ac:dyDescent="0.25">
      <c r="A211" s="44"/>
      <c r="B211" s="44"/>
      <c r="C211" s="44"/>
      <c r="D211" s="44"/>
      <c r="E211" s="44"/>
      <c r="F211" s="44"/>
      <c r="G211" s="47" t="str">
        <f t="shared" si="3"/>
        <v/>
      </c>
      <c r="H211" s="44"/>
      <c r="I211" s="44"/>
      <c r="J211" s="44"/>
      <c r="K211" s="44"/>
      <c r="L211" s="47" t="str">
        <f>IF(OR(G211="",H211=""),"",IF(G211*H211&gt;='Ayarlar ve Listeler'!$B$12,"Yüksek",IF(G211*H211&gt;='Ayarlar ve Listeler'!$B$13,"Orta","Düşük")))</f>
        <v/>
      </c>
      <c r="M211" s="44"/>
    </row>
    <row r="212" spans="1:13" ht="45.95" customHeight="1" x14ac:dyDescent="0.25">
      <c r="A212" s="44"/>
      <c r="B212" s="44"/>
      <c r="C212" s="44"/>
      <c r="D212" s="44"/>
      <c r="E212" s="44"/>
      <c r="F212" s="44"/>
      <c r="G212" s="47" t="str">
        <f t="shared" si="3"/>
        <v/>
      </c>
      <c r="H212" s="44"/>
      <c r="I212" s="44"/>
      <c r="J212" s="44"/>
      <c r="K212" s="44"/>
      <c r="L212" s="47" t="str">
        <f>IF(OR(G212="",H212=""),"",IF(G212*H212&gt;='Ayarlar ve Listeler'!$B$12,"Yüksek",IF(G212*H212&gt;='Ayarlar ve Listeler'!$B$13,"Orta","Düşük")))</f>
        <v/>
      </c>
      <c r="M212" s="44"/>
    </row>
    <row r="213" spans="1:13" ht="45.95" customHeight="1" x14ac:dyDescent="0.25">
      <c r="A213" s="44"/>
      <c r="B213" s="44"/>
      <c r="C213" s="44"/>
      <c r="D213" s="44"/>
      <c r="E213" s="44"/>
      <c r="F213" s="44"/>
      <c r="G213" s="47" t="str">
        <f t="shared" si="3"/>
        <v/>
      </c>
      <c r="H213" s="44"/>
      <c r="I213" s="44"/>
      <c r="J213" s="44"/>
      <c r="K213" s="44"/>
      <c r="L213" s="47" t="str">
        <f>IF(OR(G213="",H213=""),"",IF(G213*H213&gt;='Ayarlar ve Listeler'!$B$12,"Yüksek",IF(G213*H213&gt;='Ayarlar ve Listeler'!$B$13,"Orta","Düşük")))</f>
        <v/>
      </c>
      <c r="M213" s="44"/>
    </row>
    <row r="214" spans="1:13" ht="45.95" customHeight="1" x14ac:dyDescent="0.25">
      <c r="A214" s="44"/>
      <c r="B214" s="44"/>
      <c r="C214" s="44"/>
      <c r="D214" s="44"/>
      <c r="E214" s="44"/>
      <c r="F214" s="44"/>
      <c r="G214" s="47" t="str">
        <f t="shared" si="3"/>
        <v/>
      </c>
      <c r="H214" s="44"/>
      <c r="I214" s="44"/>
      <c r="J214" s="44"/>
      <c r="K214" s="44"/>
      <c r="L214" s="47" t="str">
        <f>IF(OR(G214="",H214=""),"",IF(G214*H214&gt;='Ayarlar ve Listeler'!$B$12,"Yüksek",IF(G214*H214&gt;='Ayarlar ve Listeler'!$B$13,"Orta","Düşük")))</f>
        <v/>
      </c>
      <c r="M214" s="44"/>
    </row>
    <row r="215" spans="1:13" ht="45.95" customHeight="1" x14ac:dyDescent="0.25">
      <c r="A215" s="44"/>
      <c r="B215" s="44"/>
      <c r="C215" s="44"/>
      <c r="D215" s="44"/>
      <c r="E215" s="44"/>
      <c r="F215" s="44"/>
      <c r="G215" s="47" t="str">
        <f t="shared" si="3"/>
        <v/>
      </c>
      <c r="H215" s="44"/>
      <c r="I215" s="44"/>
      <c r="J215" s="44"/>
      <c r="K215" s="44"/>
      <c r="L215" s="47" t="str">
        <f>IF(OR(G215="",H215=""),"",IF(G215*H215&gt;='Ayarlar ve Listeler'!$B$12,"Yüksek",IF(G215*H215&gt;='Ayarlar ve Listeler'!$B$13,"Orta","Düşük")))</f>
        <v/>
      </c>
      <c r="M215" s="44"/>
    </row>
    <row r="216" spans="1:13" ht="45.95" customHeight="1" x14ac:dyDescent="0.25">
      <c r="A216" s="44"/>
      <c r="B216" s="44"/>
      <c r="C216" s="44"/>
      <c r="D216" s="44"/>
      <c r="E216" s="44"/>
      <c r="F216" s="44"/>
      <c r="G216" s="47" t="str">
        <f t="shared" si="3"/>
        <v/>
      </c>
      <c r="H216" s="44"/>
      <c r="I216" s="44"/>
      <c r="J216" s="44"/>
      <c r="K216" s="44"/>
      <c r="L216" s="47" t="str">
        <f>IF(OR(G216="",H216=""),"",IF(G216*H216&gt;='Ayarlar ve Listeler'!$B$12,"Yüksek",IF(G216*H216&gt;='Ayarlar ve Listeler'!$B$13,"Orta","Düşük")))</f>
        <v/>
      </c>
      <c r="M216" s="44"/>
    </row>
    <row r="217" spans="1:13" ht="45.95" customHeight="1" x14ac:dyDescent="0.25">
      <c r="A217" s="44"/>
      <c r="B217" s="44"/>
      <c r="C217" s="44"/>
      <c r="D217" s="44"/>
      <c r="E217" s="44"/>
      <c r="F217" s="44"/>
      <c r="G217" s="47" t="str">
        <f t="shared" si="3"/>
        <v/>
      </c>
      <c r="H217" s="44"/>
      <c r="I217" s="44"/>
      <c r="J217" s="44"/>
      <c r="K217" s="44"/>
      <c r="L217" s="47" t="str">
        <f>IF(OR(G217="",H217=""),"",IF(G217*H217&gt;='Ayarlar ve Listeler'!$B$12,"Yüksek",IF(G217*H217&gt;='Ayarlar ve Listeler'!$B$13,"Orta","Düşük")))</f>
        <v/>
      </c>
      <c r="M217" s="44"/>
    </row>
    <row r="218" spans="1:13" ht="45.95" customHeight="1" x14ac:dyDescent="0.25">
      <c r="A218" s="44"/>
      <c r="B218" s="44"/>
      <c r="C218" s="44"/>
      <c r="D218" s="44"/>
      <c r="E218" s="44"/>
      <c r="F218" s="44"/>
      <c r="G218" s="47" t="str">
        <f t="shared" si="3"/>
        <v/>
      </c>
      <c r="H218" s="44"/>
      <c r="I218" s="44"/>
      <c r="J218" s="44"/>
      <c r="K218" s="44"/>
      <c r="L218" s="47" t="str">
        <f>IF(OR(G218="",H218=""),"",IF(G218*H218&gt;='Ayarlar ve Listeler'!$B$12,"Yüksek",IF(G218*H218&gt;='Ayarlar ve Listeler'!$B$13,"Orta","Düşük")))</f>
        <v/>
      </c>
      <c r="M218" s="44"/>
    </row>
    <row r="219" spans="1:13" ht="45.95" customHeight="1" x14ac:dyDescent="0.25">
      <c r="A219" s="44"/>
      <c r="B219" s="44"/>
      <c r="C219" s="44"/>
      <c r="D219" s="44"/>
      <c r="E219" s="44"/>
      <c r="F219" s="44"/>
      <c r="G219" s="47" t="str">
        <f t="shared" si="3"/>
        <v/>
      </c>
      <c r="H219" s="44"/>
      <c r="I219" s="44"/>
      <c r="J219" s="44"/>
      <c r="K219" s="44"/>
      <c r="L219" s="47" t="str">
        <f>IF(OR(G219="",H219=""),"",IF(G219*H219&gt;='Ayarlar ve Listeler'!$B$12,"Yüksek",IF(G219*H219&gt;='Ayarlar ve Listeler'!$B$13,"Orta","Düşük")))</f>
        <v/>
      </c>
      <c r="M219" s="44"/>
    </row>
    <row r="220" spans="1:13" ht="45.95" customHeight="1" x14ac:dyDescent="0.25">
      <c r="A220" s="44"/>
      <c r="B220" s="44"/>
      <c r="C220" s="44"/>
      <c r="D220" s="44"/>
      <c r="E220" s="44"/>
      <c r="F220" s="44"/>
      <c r="G220" s="47" t="str">
        <f t="shared" si="3"/>
        <v/>
      </c>
      <c r="H220" s="44"/>
      <c r="I220" s="44"/>
      <c r="J220" s="44"/>
      <c r="K220" s="44"/>
      <c r="L220" s="47" t="str">
        <f>IF(OR(G220="",H220=""),"",IF(G220*H220&gt;='Ayarlar ve Listeler'!$B$12,"Yüksek",IF(G220*H220&gt;='Ayarlar ve Listeler'!$B$13,"Orta","Düşük")))</f>
        <v/>
      </c>
      <c r="M220" s="44"/>
    </row>
    <row r="221" spans="1:13" ht="45.95" customHeight="1" x14ac:dyDescent="0.25">
      <c r="A221" s="44"/>
      <c r="B221" s="44"/>
      <c r="C221" s="44"/>
      <c r="D221" s="44"/>
      <c r="E221" s="44"/>
      <c r="F221" s="44"/>
      <c r="G221" s="47" t="str">
        <f t="shared" si="3"/>
        <v/>
      </c>
      <c r="H221" s="44"/>
      <c r="I221" s="44"/>
      <c r="J221" s="44"/>
      <c r="K221" s="44"/>
      <c r="L221" s="47" t="str">
        <f>IF(OR(G221="",H221=""),"",IF(G221*H221&gt;='Ayarlar ve Listeler'!$B$12,"Yüksek",IF(G221*H221&gt;='Ayarlar ve Listeler'!$B$13,"Orta","Düşük")))</f>
        <v/>
      </c>
      <c r="M221" s="44"/>
    </row>
    <row r="222" spans="1:13" ht="45.95" customHeight="1" x14ac:dyDescent="0.25">
      <c r="A222" s="44"/>
      <c r="B222" s="44"/>
      <c r="C222" s="44"/>
      <c r="D222" s="44"/>
      <c r="E222" s="44"/>
      <c r="F222" s="44"/>
      <c r="G222" s="47" t="str">
        <f t="shared" si="3"/>
        <v/>
      </c>
      <c r="H222" s="44"/>
      <c r="I222" s="44"/>
      <c r="J222" s="44"/>
      <c r="K222" s="44"/>
      <c r="L222" s="47" t="str">
        <f>IF(OR(G222="",H222=""),"",IF(G222*H222&gt;='Ayarlar ve Listeler'!$B$12,"Yüksek",IF(G222*H222&gt;='Ayarlar ve Listeler'!$B$13,"Orta","Düşük")))</f>
        <v/>
      </c>
      <c r="M222" s="44"/>
    </row>
    <row r="223" spans="1:13" ht="45.95" customHeight="1" x14ac:dyDescent="0.25">
      <c r="A223" s="44"/>
      <c r="B223" s="44"/>
      <c r="C223" s="44"/>
      <c r="D223" s="44"/>
      <c r="E223" s="44"/>
      <c r="F223" s="44"/>
      <c r="G223" s="47" t="str">
        <f t="shared" si="3"/>
        <v/>
      </c>
      <c r="H223" s="44"/>
      <c r="I223" s="44"/>
      <c r="J223" s="44"/>
      <c r="K223" s="44"/>
      <c r="L223" s="47" t="str">
        <f>IF(OR(G223="",H223=""),"",IF(G223*H223&gt;='Ayarlar ve Listeler'!$B$12,"Yüksek",IF(G223*H223&gt;='Ayarlar ve Listeler'!$B$13,"Orta","Düşük")))</f>
        <v/>
      </c>
      <c r="M223" s="44"/>
    </row>
    <row r="224" spans="1:13" ht="45.95" customHeight="1" x14ac:dyDescent="0.25">
      <c r="A224" s="44"/>
      <c r="B224" s="44"/>
      <c r="C224" s="44"/>
      <c r="D224" s="44"/>
      <c r="E224" s="44"/>
      <c r="F224" s="44"/>
      <c r="G224" s="47" t="str">
        <f t="shared" si="3"/>
        <v/>
      </c>
      <c r="H224" s="44"/>
      <c r="I224" s="44"/>
      <c r="J224" s="44"/>
      <c r="K224" s="44"/>
      <c r="L224" s="47" t="str">
        <f>IF(OR(G224="",H224=""),"",IF(G224*H224&gt;='Ayarlar ve Listeler'!$B$12,"Yüksek",IF(G224*H224&gt;='Ayarlar ve Listeler'!$B$13,"Orta","Düşük")))</f>
        <v/>
      </c>
      <c r="M224" s="44"/>
    </row>
    <row r="225" spans="1:13" ht="45.95" customHeight="1" x14ac:dyDescent="0.25">
      <c r="A225" s="44"/>
      <c r="B225" s="44"/>
      <c r="C225" s="44"/>
      <c r="D225" s="44"/>
      <c r="E225" s="44"/>
      <c r="F225" s="44"/>
      <c r="G225" s="47" t="str">
        <f t="shared" si="3"/>
        <v/>
      </c>
      <c r="H225" s="44"/>
      <c r="I225" s="44"/>
      <c r="J225" s="44"/>
      <c r="K225" s="44"/>
      <c r="L225" s="47" t="str">
        <f>IF(OR(G225="",H225=""),"",IF(G225*H225&gt;='Ayarlar ve Listeler'!$B$12,"Yüksek",IF(G225*H225&gt;='Ayarlar ve Listeler'!$B$13,"Orta","Düşük")))</f>
        <v/>
      </c>
      <c r="M225" s="44"/>
    </row>
    <row r="226" spans="1:13" ht="45.95" customHeight="1" x14ac:dyDescent="0.25">
      <c r="A226" s="44"/>
      <c r="B226" s="44"/>
      <c r="C226" s="44"/>
      <c r="D226" s="44"/>
      <c r="E226" s="44"/>
      <c r="F226" s="44"/>
      <c r="G226" s="47" t="str">
        <f t="shared" si="3"/>
        <v/>
      </c>
      <c r="H226" s="44"/>
      <c r="I226" s="44"/>
      <c r="J226" s="44"/>
      <c r="K226" s="44"/>
      <c r="L226" s="47" t="str">
        <f>IF(OR(G226="",H226=""),"",IF(G226*H226&gt;='Ayarlar ve Listeler'!$B$12,"Yüksek",IF(G226*H226&gt;='Ayarlar ve Listeler'!$B$13,"Orta","Düşük")))</f>
        <v/>
      </c>
      <c r="M226" s="44"/>
    </row>
    <row r="227" spans="1:13" ht="45.95" customHeight="1" x14ac:dyDescent="0.25">
      <c r="A227" s="44"/>
      <c r="B227" s="44"/>
      <c r="C227" s="44"/>
      <c r="D227" s="44"/>
      <c r="E227" s="44"/>
      <c r="F227" s="44"/>
      <c r="G227" s="47" t="str">
        <f t="shared" si="3"/>
        <v/>
      </c>
      <c r="H227" s="44"/>
      <c r="I227" s="44"/>
      <c r="J227" s="44"/>
      <c r="K227" s="44"/>
      <c r="L227" s="47" t="str">
        <f>IF(OR(G227="",H227=""),"",IF(G227*H227&gt;='Ayarlar ve Listeler'!$B$12,"Yüksek",IF(G227*H227&gt;='Ayarlar ve Listeler'!$B$13,"Orta","Düşük")))</f>
        <v/>
      </c>
      <c r="M227" s="44"/>
    </row>
    <row r="228" spans="1:13" ht="45.95" customHeight="1" x14ac:dyDescent="0.25">
      <c r="A228" s="44"/>
      <c r="B228" s="44"/>
      <c r="C228" s="44"/>
      <c r="D228" s="44"/>
      <c r="E228" s="44"/>
      <c r="F228" s="44"/>
      <c r="G228" s="47" t="str">
        <f t="shared" si="3"/>
        <v/>
      </c>
      <c r="H228" s="44"/>
      <c r="I228" s="44"/>
      <c r="J228" s="44"/>
      <c r="K228" s="44"/>
      <c r="L228" s="47" t="str">
        <f>IF(OR(G228="",H228=""),"",IF(G228*H228&gt;='Ayarlar ve Listeler'!$B$12,"Yüksek",IF(G228*H228&gt;='Ayarlar ve Listeler'!$B$13,"Orta","Düşük")))</f>
        <v/>
      </c>
      <c r="M228" s="44"/>
    </row>
    <row r="229" spans="1:13" ht="45.95" customHeight="1" x14ac:dyDescent="0.25">
      <c r="A229" s="44"/>
      <c r="B229" s="44"/>
      <c r="C229" s="44"/>
      <c r="D229" s="44"/>
      <c r="E229" s="44"/>
      <c r="F229" s="44"/>
      <c r="G229" s="47" t="str">
        <f t="shared" si="3"/>
        <v/>
      </c>
      <c r="H229" s="44"/>
      <c r="I229" s="44"/>
      <c r="J229" s="44"/>
      <c r="K229" s="44"/>
      <c r="L229" s="47" t="str">
        <f>IF(OR(G229="",H229=""),"",IF(G229*H229&gt;='Ayarlar ve Listeler'!$B$12,"Yüksek",IF(G229*H229&gt;='Ayarlar ve Listeler'!$B$13,"Orta","Düşük")))</f>
        <v/>
      </c>
      <c r="M229" s="44"/>
    </row>
    <row r="230" spans="1:13" ht="45.95" customHeight="1" x14ac:dyDescent="0.25">
      <c r="A230" s="44"/>
      <c r="B230" s="44"/>
      <c r="C230" s="44"/>
      <c r="D230" s="44"/>
      <c r="E230" s="44"/>
      <c r="F230" s="44"/>
      <c r="G230" s="47" t="str">
        <f t="shared" si="3"/>
        <v/>
      </c>
      <c r="H230" s="44"/>
      <c r="I230" s="44"/>
      <c r="J230" s="44"/>
      <c r="K230" s="44"/>
      <c r="L230" s="47" t="str">
        <f>IF(OR(G230="",H230=""),"",IF(G230*H230&gt;='Ayarlar ve Listeler'!$B$12,"Yüksek",IF(G230*H230&gt;='Ayarlar ve Listeler'!$B$13,"Orta","Düşük")))</f>
        <v/>
      </c>
      <c r="M230" s="44"/>
    </row>
    <row r="231" spans="1:13" ht="45.95" customHeight="1" x14ac:dyDescent="0.25">
      <c r="A231" s="44"/>
      <c r="B231" s="44"/>
      <c r="C231" s="44"/>
      <c r="D231" s="44"/>
      <c r="E231" s="44"/>
      <c r="F231" s="44"/>
      <c r="G231" s="47" t="str">
        <f t="shared" si="3"/>
        <v/>
      </c>
      <c r="H231" s="44"/>
      <c r="I231" s="44"/>
      <c r="J231" s="44"/>
      <c r="K231" s="44"/>
      <c r="L231" s="47" t="str">
        <f>IF(OR(G231="",H231=""),"",IF(G231*H231&gt;='Ayarlar ve Listeler'!$B$12,"Yüksek",IF(G231*H231&gt;='Ayarlar ve Listeler'!$B$13,"Orta","Düşük")))</f>
        <v/>
      </c>
      <c r="M231" s="44"/>
    </row>
    <row r="232" spans="1:13" ht="45.95" customHeight="1" x14ac:dyDescent="0.25">
      <c r="A232" s="44"/>
      <c r="B232" s="44"/>
      <c r="C232" s="44"/>
      <c r="D232" s="44"/>
      <c r="E232" s="44"/>
      <c r="F232" s="44"/>
      <c r="G232" s="47" t="str">
        <f t="shared" si="3"/>
        <v/>
      </c>
      <c r="H232" s="44"/>
      <c r="I232" s="44"/>
      <c r="J232" s="44"/>
      <c r="K232" s="44"/>
      <c r="L232" s="47" t="str">
        <f>IF(OR(G232="",H232=""),"",IF(G232*H232&gt;='Ayarlar ve Listeler'!$B$12,"Yüksek",IF(G232*H232&gt;='Ayarlar ve Listeler'!$B$13,"Orta","Düşük")))</f>
        <v/>
      </c>
      <c r="M232" s="44"/>
    </row>
    <row r="233" spans="1:13" ht="45.95" customHeight="1" x14ac:dyDescent="0.25">
      <c r="A233" s="44"/>
      <c r="B233" s="44"/>
      <c r="C233" s="44"/>
      <c r="D233" s="44"/>
      <c r="E233" s="44"/>
      <c r="F233" s="44"/>
      <c r="G233" s="47" t="str">
        <f t="shared" si="3"/>
        <v/>
      </c>
      <c r="H233" s="44"/>
      <c r="I233" s="44"/>
      <c r="J233" s="44"/>
      <c r="K233" s="44"/>
      <c r="L233" s="47" t="str">
        <f>IF(OR(G233="",H233=""),"",IF(G233*H233&gt;='Ayarlar ve Listeler'!$B$12,"Yüksek",IF(G233*H233&gt;='Ayarlar ve Listeler'!$B$13,"Orta","Düşük")))</f>
        <v/>
      </c>
      <c r="M233" s="44"/>
    </row>
    <row r="234" spans="1:13" ht="45.95" customHeight="1" x14ac:dyDescent="0.25">
      <c r="A234" s="44"/>
      <c r="B234" s="44"/>
      <c r="C234" s="44"/>
      <c r="D234" s="44"/>
      <c r="E234" s="44"/>
      <c r="F234" s="44"/>
      <c r="G234" s="47" t="str">
        <f t="shared" si="3"/>
        <v/>
      </c>
      <c r="H234" s="44"/>
      <c r="I234" s="44"/>
      <c r="J234" s="44"/>
      <c r="K234" s="44"/>
      <c r="L234" s="47" t="str">
        <f>IF(OR(G234="",H234=""),"",IF(G234*H234&gt;='Ayarlar ve Listeler'!$B$12,"Yüksek",IF(G234*H234&gt;='Ayarlar ve Listeler'!$B$13,"Orta","Düşük")))</f>
        <v/>
      </c>
      <c r="M234" s="44"/>
    </row>
    <row r="235" spans="1:13" ht="45.95" customHeight="1" x14ac:dyDescent="0.25">
      <c r="A235" s="44"/>
      <c r="B235" s="44"/>
      <c r="C235" s="44"/>
      <c r="D235" s="44"/>
      <c r="E235" s="44"/>
      <c r="F235" s="44"/>
      <c r="G235" s="47" t="str">
        <f t="shared" si="3"/>
        <v/>
      </c>
      <c r="H235" s="44"/>
      <c r="I235" s="44"/>
      <c r="J235" s="44"/>
      <c r="K235" s="44"/>
      <c r="L235" s="47" t="str">
        <f>IF(OR(G235="",H235=""),"",IF(G235*H235&gt;='Ayarlar ve Listeler'!$B$12,"Yüksek",IF(G235*H235&gt;='Ayarlar ve Listeler'!$B$13,"Orta","Düşük")))</f>
        <v/>
      </c>
      <c r="M235" s="44"/>
    </row>
    <row r="236" spans="1:13" ht="45.95" customHeight="1" x14ac:dyDescent="0.25">
      <c r="A236" s="44"/>
      <c r="B236" s="44"/>
      <c r="C236" s="44"/>
      <c r="D236" s="44"/>
      <c r="E236" s="44"/>
      <c r="F236" s="44"/>
      <c r="G236" s="47" t="str">
        <f t="shared" si="3"/>
        <v/>
      </c>
      <c r="H236" s="44"/>
      <c r="I236" s="44"/>
      <c r="J236" s="44"/>
      <c r="K236" s="44"/>
      <c r="L236" s="47" t="str">
        <f>IF(OR(G236="",H236=""),"",IF(G236*H236&gt;='Ayarlar ve Listeler'!$B$12,"Yüksek",IF(G236*H236&gt;='Ayarlar ve Listeler'!$B$13,"Orta","Düşük")))</f>
        <v/>
      </c>
      <c r="M236" s="44"/>
    </row>
    <row r="237" spans="1:13" ht="45.95" customHeight="1" x14ac:dyDescent="0.25">
      <c r="A237" s="44"/>
      <c r="B237" s="44"/>
      <c r="C237" s="44"/>
      <c r="D237" s="44"/>
      <c r="E237" s="44"/>
      <c r="F237" s="44"/>
      <c r="G237" s="47" t="str">
        <f t="shared" si="3"/>
        <v/>
      </c>
      <c r="H237" s="44"/>
      <c r="I237" s="44"/>
      <c r="J237" s="44"/>
      <c r="K237" s="44"/>
      <c r="L237" s="47" t="str">
        <f>IF(OR(G237="",H237=""),"",IF(G237*H237&gt;='Ayarlar ve Listeler'!$B$12,"Yüksek",IF(G237*H237&gt;='Ayarlar ve Listeler'!$B$13,"Orta","Düşük")))</f>
        <v/>
      </c>
      <c r="M237" s="44"/>
    </row>
    <row r="238" spans="1:13" ht="45.95" customHeight="1" x14ac:dyDescent="0.25">
      <c r="A238" s="44"/>
      <c r="B238" s="44"/>
      <c r="C238" s="44"/>
      <c r="D238" s="44"/>
      <c r="E238" s="44"/>
      <c r="F238" s="44"/>
      <c r="G238" s="47" t="str">
        <f t="shared" si="3"/>
        <v/>
      </c>
      <c r="H238" s="44"/>
      <c r="I238" s="44"/>
      <c r="J238" s="44"/>
      <c r="K238" s="44"/>
      <c r="L238" s="47" t="str">
        <f>IF(OR(G238="",H238=""),"",IF(G238*H238&gt;='Ayarlar ve Listeler'!$B$12,"Yüksek",IF(G238*H238&gt;='Ayarlar ve Listeler'!$B$13,"Orta","Düşük")))</f>
        <v/>
      </c>
      <c r="M238" s="44"/>
    </row>
    <row r="239" spans="1:13" ht="45.95" customHeight="1" x14ac:dyDescent="0.25">
      <c r="A239" s="44"/>
      <c r="B239" s="44"/>
      <c r="C239" s="44"/>
      <c r="D239" s="44"/>
      <c r="E239" s="44"/>
      <c r="F239" s="44"/>
      <c r="G239" s="47" t="str">
        <f t="shared" si="3"/>
        <v/>
      </c>
      <c r="H239" s="44"/>
      <c r="I239" s="44"/>
      <c r="J239" s="44"/>
      <c r="K239" s="44"/>
      <c r="L239" s="47" t="str">
        <f>IF(OR(G239="",H239=""),"",IF(G239*H239&gt;='Ayarlar ve Listeler'!$B$12,"Yüksek",IF(G239*H239&gt;='Ayarlar ve Listeler'!$B$13,"Orta","Düşük")))</f>
        <v/>
      </c>
      <c r="M239" s="44"/>
    </row>
    <row r="240" spans="1:13" ht="45.95" customHeight="1" x14ac:dyDescent="0.25">
      <c r="A240" s="44"/>
      <c r="B240" s="44"/>
      <c r="C240" s="44"/>
      <c r="D240" s="44"/>
      <c r="E240" s="44"/>
      <c r="F240" s="44"/>
      <c r="G240" s="47" t="str">
        <f t="shared" si="3"/>
        <v/>
      </c>
      <c r="H240" s="44"/>
      <c r="I240" s="44"/>
      <c r="J240" s="44"/>
      <c r="K240" s="44"/>
      <c r="L240" s="47" t="str">
        <f>IF(OR(G240="",H240=""),"",IF(G240*H240&gt;='Ayarlar ve Listeler'!$B$12,"Yüksek",IF(G240*H240&gt;='Ayarlar ve Listeler'!$B$13,"Orta","Düşük")))</f>
        <v/>
      </c>
      <c r="M240" s="44"/>
    </row>
    <row r="241" spans="1:13" ht="45.95" customHeight="1" x14ac:dyDescent="0.25">
      <c r="A241" s="44"/>
      <c r="B241" s="44"/>
      <c r="C241" s="44"/>
      <c r="D241" s="44"/>
      <c r="E241" s="44"/>
      <c r="F241" s="44"/>
      <c r="G241" s="47" t="str">
        <f t="shared" si="3"/>
        <v/>
      </c>
      <c r="H241" s="44"/>
      <c r="I241" s="44"/>
      <c r="J241" s="44"/>
      <c r="K241" s="44"/>
      <c r="L241" s="47" t="str">
        <f>IF(OR(G241="",H241=""),"",IF(G241*H241&gt;='Ayarlar ve Listeler'!$B$12,"Yüksek",IF(G241*H241&gt;='Ayarlar ve Listeler'!$B$13,"Orta","Düşük")))</f>
        <v/>
      </c>
      <c r="M241" s="44"/>
    </row>
    <row r="242" spans="1:13" ht="45.95" customHeight="1" x14ac:dyDescent="0.25">
      <c r="A242" s="44"/>
      <c r="B242" s="44"/>
      <c r="C242" s="44"/>
      <c r="D242" s="44"/>
      <c r="E242" s="44"/>
      <c r="F242" s="44"/>
      <c r="G242" s="47" t="str">
        <f t="shared" si="3"/>
        <v/>
      </c>
      <c r="H242" s="44"/>
      <c r="I242" s="44"/>
      <c r="J242" s="44"/>
      <c r="K242" s="44"/>
      <c r="L242" s="47" t="str">
        <f>IF(OR(G242="",H242=""),"",IF(G242*H242&gt;='Ayarlar ve Listeler'!$B$12,"Yüksek",IF(G242*H242&gt;='Ayarlar ve Listeler'!$B$13,"Orta","Düşük")))</f>
        <v/>
      </c>
      <c r="M242" s="44"/>
    </row>
    <row r="243" spans="1:13" ht="45.95" customHeight="1" x14ac:dyDescent="0.25">
      <c r="A243" s="44"/>
      <c r="B243" s="44"/>
      <c r="C243" s="44"/>
      <c r="D243" s="44"/>
      <c r="E243" s="44"/>
      <c r="F243" s="44"/>
      <c r="G243" s="47" t="str">
        <f t="shared" si="3"/>
        <v/>
      </c>
      <c r="H243" s="44"/>
      <c r="I243" s="44"/>
      <c r="J243" s="44"/>
      <c r="K243" s="44"/>
      <c r="L243" s="47" t="str">
        <f>IF(OR(G243="",H243=""),"",IF(G243*H243&gt;='Ayarlar ve Listeler'!$B$12,"Yüksek",IF(G243*H243&gt;='Ayarlar ve Listeler'!$B$13,"Orta","Düşük")))</f>
        <v/>
      </c>
      <c r="M243" s="44"/>
    </row>
    <row r="244" spans="1:13" ht="45.95" customHeight="1" x14ac:dyDescent="0.25">
      <c r="A244" s="44"/>
      <c r="B244" s="44"/>
      <c r="C244" s="44"/>
      <c r="D244" s="44"/>
      <c r="E244" s="44"/>
      <c r="F244" s="44"/>
      <c r="G244" s="47" t="str">
        <f t="shared" si="3"/>
        <v/>
      </c>
      <c r="H244" s="44"/>
      <c r="I244" s="44"/>
      <c r="J244" s="44"/>
      <c r="K244" s="44"/>
      <c r="L244" s="47" t="str">
        <f>IF(OR(G244="",H244=""),"",IF(G244*H244&gt;='Ayarlar ve Listeler'!$B$12,"Yüksek",IF(G244*H244&gt;='Ayarlar ve Listeler'!$B$13,"Orta","Düşük")))</f>
        <v/>
      </c>
      <c r="M244" s="44"/>
    </row>
    <row r="245" spans="1:13" ht="45.95" customHeight="1" x14ac:dyDescent="0.25">
      <c r="A245" s="44"/>
      <c r="B245" s="44"/>
      <c r="C245" s="44"/>
      <c r="D245" s="44"/>
      <c r="E245" s="44"/>
      <c r="F245" s="44"/>
      <c r="G245" s="47" t="str">
        <f t="shared" si="3"/>
        <v/>
      </c>
      <c r="H245" s="44"/>
      <c r="I245" s="44"/>
      <c r="J245" s="44"/>
      <c r="K245" s="44"/>
      <c r="L245" s="47" t="str">
        <f>IF(OR(G245="",H245=""),"",IF(G245*H245&gt;='Ayarlar ve Listeler'!$B$12,"Yüksek",IF(G245*H245&gt;='Ayarlar ve Listeler'!$B$13,"Orta","Düşük")))</f>
        <v/>
      </c>
      <c r="M245" s="44"/>
    </row>
    <row r="246" spans="1:13" ht="45.95" customHeight="1" x14ac:dyDescent="0.25">
      <c r="A246" s="44"/>
      <c r="B246" s="44"/>
      <c r="C246" s="44"/>
      <c r="D246" s="44"/>
      <c r="E246" s="44"/>
      <c r="F246" s="44"/>
      <c r="G246" s="47" t="str">
        <f t="shared" si="3"/>
        <v/>
      </c>
      <c r="H246" s="44"/>
      <c r="I246" s="44"/>
      <c r="J246" s="44"/>
      <c r="K246" s="44"/>
      <c r="L246" s="47" t="str">
        <f>IF(OR(G246="",H246=""),"",IF(G246*H246&gt;='Ayarlar ve Listeler'!$B$12,"Yüksek",IF(G246*H246&gt;='Ayarlar ve Listeler'!$B$13,"Orta","Düşük")))</f>
        <v/>
      </c>
      <c r="M246" s="44"/>
    </row>
    <row r="247" spans="1:13" ht="45.95" customHeight="1" x14ac:dyDescent="0.25">
      <c r="A247" s="44"/>
      <c r="B247" s="44"/>
      <c r="C247" s="44"/>
      <c r="D247" s="44"/>
      <c r="E247" s="44"/>
      <c r="F247" s="44"/>
      <c r="G247" s="47" t="str">
        <f t="shared" si="3"/>
        <v/>
      </c>
      <c r="H247" s="44"/>
      <c r="I247" s="44"/>
      <c r="J247" s="44"/>
      <c r="K247" s="44"/>
      <c r="L247" s="47" t="str">
        <f>IF(OR(G247="",H247=""),"",IF(G247*H247&gt;='Ayarlar ve Listeler'!$B$12,"Yüksek",IF(G247*H247&gt;='Ayarlar ve Listeler'!$B$13,"Orta","Düşük")))</f>
        <v/>
      </c>
      <c r="M247" s="44"/>
    </row>
    <row r="248" spans="1:13" ht="45.95" customHeight="1" x14ac:dyDescent="0.25">
      <c r="A248" s="44"/>
      <c r="B248" s="44"/>
      <c r="C248" s="44"/>
      <c r="D248" s="44"/>
      <c r="E248" s="44"/>
      <c r="F248" s="44"/>
      <c r="G248" s="47" t="str">
        <f t="shared" si="3"/>
        <v/>
      </c>
      <c r="H248" s="44"/>
      <c r="I248" s="44"/>
      <c r="J248" s="44"/>
      <c r="K248" s="44"/>
      <c r="L248" s="47" t="str">
        <f>IF(OR(G248="",H248=""),"",IF(G248*H248&gt;='Ayarlar ve Listeler'!$B$12,"Yüksek",IF(G248*H248&gt;='Ayarlar ve Listeler'!$B$13,"Orta","Düşük")))</f>
        <v/>
      </c>
      <c r="M248" s="44"/>
    </row>
    <row r="249" spans="1:13" ht="45.95" customHeight="1" x14ac:dyDescent="0.25">
      <c r="A249" s="44"/>
      <c r="B249" s="44"/>
      <c r="C249" s="44"/>
      <c r="D249" s="44"/>
      <c r="E249" s="44"/>
      <c r="F249" s="44"/>
      <c r="G249" s="47" t="str">
        <f t="shared" si="3"/>
        <v/>
      </c>
      <c r="H249" s="44"/>
      <c r="I249" s="44"/>
      <c r="J249" s="44"/>
      <c r="K249" s="44"/>
      <c r="L249" s="47" t="str">
        <f>IF(OR(G249="",H249=""),"",IF(G249*H249&gt;='Ayarlar ve Listeler'!$B$12,"Yüksek",IF(G249*H249&gt;='Ayarlar ve Listeler'!$B$13,"Orta","Düşük")))</f>
        <v/>
      </c>
      <c r="M249" s="44"/>
    </row>
    <row r="250" spans="1:13" ht="45.95" customHeight="1" x14ac:dyDescent="0.25">
      <c r="A250" s="44"/>
      <c r="B250" s="44"/>
      <c r="C250" s="44"/>
      <c r="D250" s="44"/>
      <c r="E250" s="44"/>
      <c r="F250" s="44"/>
      <c r="G250" s="47" t="str">
        <f t="shared" si="3"/>
        <v/>
      </c>
      <c r="H250" s="44"/>
      <c r="I250" s="44"/>
      <c r="J250" s="44"/>
      <c r="K250" s="44"/>
      <c r="L250" s="47" t="str">
        <f>IF(OR(G250="",H250=""),"",IF(G250*H250&gt;='Ayarlar ve Listeler'!$B$12,"Yüksek",IF(G250*H250&gt;='Ayarlar ve Listeler'!$B$13,"Orta","Düşük")))</f>
        <v/>
      </c>
      <c r="M250" s="44"/>
    </row>
    <row r="251" spans="1:13" ht="45.95" customHeight="1" x14ac:dyDescent="0.25">
      <c r="A251" s="44"/>
      <c r="B251" s="44"/>
      <c r="C251" s="44"/>
      <c r="D251" s="44"/>
      <c r="E251" s="44"/>
      <c r="F251" s="44"/>
      <c r="G251" s="47" t="str">
        <f t="shared" si="3"/>
        <v/>
      </c>
      <c r="H251" s="44"/>
      <c r="I251" s="44"/>
      <c r="J251" s="44"/>
      <c r="K251" s="44"/>
      <c r="L251" s="47" t="str">
        <f>IF(OR(G251="",H251=""),"",IF(G251*H251&gt;='Ayarlar ve Listeler'!$B$12,"Yüksek",IF(G251*H251&gt;='Ayarlar ve Listeler'!$B$13,"Orta","Düşük")))</f>
        <v/>
      </c>
      <c r="M251" s="44"/>
    </row>
    <row r="252" spans="1:13" ht="45.95" customHeight="1" x14ac:dyDescent="0.25">
      <c r="A252" s="44"/>
      <c r="B252" s="44"/>
      <c r="C252" s="44"/>
      <c r="D252" s="44"/>
      <c r="E252" s="44"/>
      <c r="F252" s="44"/>
      <c r="G252" s="47" t="str">
        <f t="shared" si="3"/>
        <v/>
      </c>
      <c r="H252" s="44"/>
      <c r="I252" s="44"/>
      <c r="J252" s="44"/>
      <c r="K252" s="44"/>
      <c r="L252" s="47" t="str">
        <f>IF(OR(G252="",H252=""),"",IF(G252*H252&gt;='Ayarlar ve Listeler'!$B$12,"Yüksek",IF(G252*H252&gt;='Ayarlar ve Listeler'!$B$13,"Orta","Düşük")))</f>
        <v/>
      </c>
      <c r="M252" s="44"/>
    </row>
    <row r="253" spans="1:13" ht="45.95" customHeight="1" x14ac:dyDescent="0.25">
      <c r="A253" s="44"/>
      <c r="B253" s="44"/>
      <c r="C253" s="44"/>
      <c r="D253" s="44"/>
      <c r="E253" s="44"/>
      <c r="F253" s="44"/>
      <c r="G253" s="47" t="str">
        <f t="shared" si="3"/>
        <v/>
      </c>
      <c r="H253" s="44"/>
      <c r="I253" s="44"/>
      <c r="J253" s="44"/>
      <c r="K253" s="44"/>
      <c r="L253" s="47" t="str">
        <f>IF(OR(G253="",H253=""),"",IF(G253*H253&gt;='Ayarlar ve Listeler'!$B$12,"Yüksek",IF(G253*H253&gt;='Ayarlar ve Listeler'!$B$13,"Orta","Düşük")))</f>
        <v/>
      </c>
      <c r="M253" s="44"/>
    </row>
    <row r="254" spans="1:13" ht="45.95" customHeight="1" x14ac:dyDescent="0.25">
      <c r="A254" s="44"/>
      <c r="B254" s="44"/>
      <c r="C254" s="44"/>
      <c r="D254" s="44"/>
      <c r="E254" s="44"/>
      <c r="F254" s="44"/>
      <c r="G254" s="47" t="str">
        <f t="shared" si="3"/>
        <v/>
      </c>
      <c r="H254" s="44"/>
      <c r="I254" s="44"/>
      <c r="J254" s="44"/>
      <c r="K254" s="44"/>
      <c r="L254" s="47" t="str">
        <f>IF(OR(G254="",H254=""),"",IF(G254*H254&gt;='Ayarlar ve Listeler'!$B$12,"Yüksek",IF(G254*H254&gt;='Ayarlar ve Listeler'!$B$13,"Orta","Düşük")))</f>
        <v/>
      </c>
      <c r="M254" s="44"/>
    </row>
    <row r="255" spans="1:13" ht="45.95" customHeight="1" x14ac:dyDescent="0.25">
      <c r="A255" s="44"/>
      <c r="B255" s="44"/>
      <c r="C255" s="44"/>
      <c r="D255" s="44"/>
      <c r="E255" s="44"/>
      <c r="F255" s="44"/>
      <c r="G255" s="47" t="str">
        <f t="shared" si="3"/>
        <v/>
      </c>
      <c r="H255" s="44"/>
      <c r="I255" s="44"/>
      <c r="J255" s="44"/>
      <c r="K255" s="44"/>
      <c r="L255" s="47" t="str">
        <f>IF(OR(G255="",H255=""),"",IF(G255*H255&gt;='Ayarlar ve Listeler'!$B$12,"Yüksek",IF(G255*H255&gt;='Ayarlar ve Listeler'!$B$13,"Orta","Düşük")))</f>
        <v/>
      </c>
      <c r="M255" s="44"/>
    </row>
    <row r="256" spans="1:13" ht="45.95" customHeight="1" x14ac:dyDescent="0.25">
      <c r="A256" s="44"/>
      <c r="B256" s="44"/>
      <c r="C256" s="44"/>
      <c r="D256" s="44"/>
      <c r="E256" s="44"/>
      <c r="F256" s="44"/>
      <c r="G256" s="47" t="str">
        <f t="shared" si="3"/>
        <v/>
      </c>
      <c r="H256" s="44"/>
      <c r="I256" s="44"/>
      <c r="J256" s="44"/>
      <c r="K256" s="44"/>
      <c r="L256" s="47" t="str">
        <f>IF(OR(G256="",H256=""),"",IF(G256*H256&gt;='Ayarlar ve Listeler'!$B$12,"Yüksek",IF(G256*H256&gt;='Ayarlar ve Listeler'!$B$13,"Orta","Düşük")))</f>
        <v/>
      </c>
      <c r="M256" s="44"/>
    </row>
    <row r="257" spans="1:13" ht="45.95" customHeight="1" x14ac:dyDescent="0.25">
      <c r="A257" s="44"/>
      <c r="B257" s="44"/>
      <c r="C257" s="44"/>
      <c r="D257" s="44"/>
      <c r="E257" s="44"/>
      <c r="F257" s="44"/>
      <c r="G257" s="47" t="str">
        <f t="shared" si="3"/>
        <v/>
      </c>
      <c r="H257" s="44"/>
      <c r="I257" s="44"/>
      <c r="J257" s="44"/>
      <c r="K257" s="44"/>
      <c r="L257" s="47" t="str">
        <f>IF(OR(G257="",H257=""),"",IF(G257*H257&gt;='Ayarlar ve Listeler'!$B$12,"Yüksek",IF(G257*H257&gt;='Ayarlar ve Listeler'!$B$13,"Orta","Düşük")))</f>
        <v/>
      </c>
      <c r="M257" s="44"/>
    </row>
    <row r="258" spans="1:13" ht="45.95" customHeight="1" x14ac:dyDescent="0.25">
      <c r="A258" s="44"/>
      <c r="B258" s="44"/>
      <c r="C258" s="44"/>
      <c r="D258" s="44"/>
      <c r="E258" s="44"/>
      <c r="F258" s="44"/>
      <c r="G258" s="47" t="str">
        <f t="shared" si="3"/>
        <v/>
      </c>
      <c r="H258" s="44"/>
      <c r="I258" s="44"/>
      <c r="J258" s="44"/>
      <c r="K258" s="44"/>
      <c r="L258" s="47" t="str">
        <f>IF(OR(G258="",H258=""),"",IF(G258*H258&gt;='Ayarlar ve Listeler'!$B$12,"Yüksek",IF(G258*H258&gt;='Ayarlar ve Listeler'!$B$13,"Orta","Düşük")))</f>
        <v/>
      </c>
      <c r="M258" s="44"/>
    </row>
    <row r="259" spans="1:13" ht="45.95" customHeight="1" x14ac:dyDescent="0.25">
      <c r="A259" s="44"/>
      <c r="B259" s="44"/>
      <c r="C259" s="44"/>
      <c r="D259" s="44"/>
      <c r="E259" s="44"/>
      <c r="F259" s="44"/>
      <c r="G259" s="47" t="str">
        <f t="shared" si="3"/>
        <v/>
      </c>
      <c r="H259" s="44"/>
      <c r="I259" s="44"/>
      <c r="J259" s="44"/>
      <c r="K259" s="44"/>
      <c r="L259" s="47" t="str">
        <f>IF(OR(G259="",H259=""),"",IF(G259*H259&gt;='Ayarlar ve Listeler'!$B$12,"Yüksek",IF(G259*H259&gt;='Ayarlar ve Listeler'!$B$13,"Orta","Düşük")))</f>
        <v/>
      </c>
      <c r="M259" s="44"/>
    </row>
    <row r="260" spans="1:13" ht="45.95" customHeight="1" x14ac:dyDescent="0.25">
      <c r="A260" s="44"/>
      <c r="B260" s="44"/>
      <c r="C260" s="44"/>
      <c r="D260" s="44"/>
      <c r="E260" s="44"/>
      <c r="F260" s="44"/>
      <c r="G260" s="47" t="str">
        <f t="shared" si="3"/>
        <v/>
      </c>
      <c r="H260" s="44"/>
      <c r="I260" s="44"/>
      <c r="J260" s="44"/>
      <c r="K260" s="44"/>
      <c r="L260" s="47" t="str">
        <f>IF(OR(G260="",H260=""),"",IF(G260*H260&gt;='Ayarlar ve Listeler'!$B$12,"Yüksek",IF(G260*H260&gt;='Ayarlar ve Listeler'!$B$13,"Orta","Düşük")))</f>
        <v/>
      </c>
      <c r="M260" s="44"/>
    </row>
    <row r="261" spans="1:13" ht="45.95" customHeight="1" x14ac:dyDescent="0.25">
      <c r="A261" s="44"/>
      <c r="B261" s="44"/>
      <c r="C261" s="44"/>
      <c r="D261" s="44"/>
      <c r="E261" s="44"/>
      <c r="F261" s="44"/>
      <c r="G261" s="47" t="str">
        <f t="shared" si="3"/>
        <v/>
      </c>
      <c r="H261" s="44"/>
      <c r="I261" s="44"/>
      <c r="J261" s="44"/>
      <c r="K261" s="44"/>
      <c r="L261" s="47" t="str">
        <f>IF(OR(G261="",H261=""),"",IF(G261*H261&gt;='Ayarlar ve Listeler'!$B$12,"Yüksek",IF(G261*H261&gt;='Ayarlar ve Listeler'!$B$13,"Orta","Düşük")))</f>
        <v/>
      </c>
      <c r="M261" s="44"/>
    </row>
    <row r="262" spans="1:13" ht="45.95" customHeight="1" x14ac:dyDescent="0.25">
      <c r="A262" s="44"/>
      <c r="B262" s="44"/>
      <c r="C262" s="44"/>
      <c r="D262" s="44"/>
      <c r="E262" s="44"/>
      <c r="F262" s="44"/>
      <c r="G262" s="47" t="str">
        <f t="shared" ref="G262:G325" si="4">IF(OR(E262="",F262=""),"",MAX(0,E262-F262))</f>
        <v/>
      </c>
      <c r="H262" s="44"/>
      <c r="I262" s="44"/>
      <c r="J262" s="44"/>
      <c r="K262" s="44"/>
      <c r="L262" s="47" t="str">
        <f>IF(OR(G262="",H262=""),"",IF(G262*H262&gt;='Ayarlar ve Listeler'!$B$12,"Yüksek",IF(G262*H262&gt;='Ayarlar ve Listeler'!$B$13,"Orta","Düşük")))</f>
        <v/>
      </c>
      <c r="M262" s="44"/>
    </row>
    <row r="263" spans="1:13" ht="45.95" customHeight="1" x14ac:dyDescent="0.25">
      <c r="A263" s="44"/>
      <c r="B263" s="44"/>
      <c r="C263" s="44"/>
      <c r="D263" s="44"/>
      <c r="E263" s="44"/>
      <c r="F263" s="44"/>
      <c r="G263" s="47" t="str">
        <f t="shared" si="4"/>
        <v/>
      </c>
      <c r="H263" s="44"/>
      <c r="I263" s="44"/>
      <c r="J263" s="44"/>
      <c r="K263" s="44"/>
      <c r="L263" s="47" t="str">
        <f>IF(OR(G263="",H263=""),"",IF(G263*H263&gt;='Ayarlar ve Listeler'!$B$12,"Yüksek",IF(G263*H263&gt;='Ayarlar ve Listeler'!$B$13,"Orta","Düşük")))</f>
        <v/>
      </c>
      <c r="M263" s="44"/>
    </row>
    <row r="264" spans="1:13" ht="45.95" customHeight="1" x14ac:dyDescent="0.25">
      <c r="A264" s="44"/>
      <c r="B264" s="44"/>
      <c r="C264" s="44"/>
      <c r="D264" s="44"/>
      <c r="E264" s="44"/>
      <c r="F264" s="44"/>
      <c r="G264" s="47" t="str">
        <f t="shared" si="4"/>
        <v/>
      </c>
      <c r="H264" s="44"/>
      <c r="I264" s="44"/>
      <c r="J264" s="44"/>
      <c r="K264" s="44"/>
      <c r="L264" s="47" t="str">
        <f>IF(OR(G264="",H264=""),"",IF(G264*H264&gt;='Ayarlar ve Listeler'!$B$12,"Yüksek",IF(G264*H264&gt;='Ayarlar ve Listeler'!$B$13,"Orta","Düşük")))</f>
        <v/>
      </c>
      <c r="M264" s="44"/>
    </row>
    <row r="265" spans="1:13" ht="45.95" customHeight="1" x14ac:dyDescent="0.25">
      <c r="A265" s="44"/>
      <c r="B265" s="44"/>
      <c r="C265" s="44"/>
      <c r="D265" s="44"/>
      <c r="E265" s="44"/>
      <c r="F265" s="44"/>
      <c r="G265" s="47" t="str">
        <f t="shared" si="4"/>
        <v/>
      </c>
      <c r="H265" s="44"/>
      <c r="I265" s="44"/>
      <c r="J265" s="44"/>
      <c r="K265" s="44"/>
      <c r="L265" s="47" t="str">
        <f>IF(OR(G265="",H265=""),"",IF(G265*H265&gt;='Ayarlar ve Listeler'!$B$12,"Yüksek",IF(G265*H265&gt;='Ayarlar ve Listeler'!$B$13,"Orta","Düşük")))</f>
        <v/>
      </c>
      <c r="M265" s="44"/>
    </row>
    <row r="266" spans="1:13" ht="45.95" customHeight="1" x14ac:dyDescent="0.25">
      <c r="A266" s="44"/>
      <c r="B266" s="44"/>
      <c r="C266" s="44"/>
      <c r="D266" s="44"/>
      <c r="E266" s="44"/>
      <c r="F266" s="44"/>
      <c r="G266" s="47" t="str">
        <f t="shared" si="4"/>
        <v/>
      </c>
      <c r="H266" s="44"/>
      <c r="I266" s="44"/>
      <c r="J266" s="44"/>
      <c r="K266" s="44"/>
      <c r="L266" s="47" t="str">
        <f>IF(OR(G266="",H266=""),"",IF(G266*H266&gt;='Ayarlar ve Listeler'!$B$12,"Yüksek",IF(G266*H266&gt;='Ayarlar ve Listeler'!$B$13,"Orta","Düşük")))</f>
        <v/>
      </c>
      <c r="M266" s="44"/>
    </row>
    <row r="267" spans="1:13" ht="45.95" customHeight="1" x14ac:dyDescent="0.25">
      <c r="A267" s="44"/>
      <c r="B267" s="44"/>
      <c r="C267" s="44"/>
      <c r="D267" s="44"/>
      <c r="E267" s="44"/>
      <c r="F267" s="44"/>
      <c r="G267" s="47" t="str">
        <f t="shared" si="4"/>
        <v/>
      </c>
      <c r="H267" s="44"/>
      <c r="I267" s="44"/>
      <c r="J267" s="44"/>
      <c r="K267" s="44"/>
      <c r="L267" s="47" t="str">
        <f>IF(OR(G267="",H267=""),"",IF(G267*H267&gt;='Ayarlar ve Listeler'!$B$12,"Yüksek",IF(G267*H267&gt;='Ayarlar ve Listeler'!$B$13,"Orta","Düşük")))</f>
        <v/>
      </c>
      <c r="M267" s="44"/>
    </row>
    <row r="268" spans="1:13" ht="45.95" customHeight="1" x14ac:dyDescent="0.25">
      <c r="A268" s="44"/>
      <c r="B268" s="44"/>
      <c r="C268" s="44"/>
      <c r="D268" s="44"/>
      <c r="E268" s="44"/>
      <c r="F268" s="44"/>
      <c r="G268" s="47" t="str">
        <f t="shared" si="4"/>
        <v/>
      </c>
      <c r="H268" s="44"/>
      <c r="I268" s="44"/>
      <c r="J268" s="44"/>
      <c r="K268" s="44"/>
      <c r="L268" s="47" t="str">
        <f>IF(OR(G268="",H268=""),"",IF(G268*H268&gt;='Ayarlar ve Listeler'!$B$12,"Yüksek",IF(G268*H268&gt;='Ayarlar ve Listeler'!$B$13,"Orta","Düşük")))</f>
        <v/>
      </c>
      <c r="M268" s="44"/>
    </row>
    <row r="269" spans="1:13" ht="45.95" customHeight="1" x14ac:dyDescent="0.25">
      <c r="A269" s="44"/>
      <c r="B269" s="44"/>
      <c r="C269" s="44"/>
      <c r="D269" s="44"/>
      <c r="E269" s="44"/>
      <c r="F269" s="44"/>
      <c r="G269" s="47" t="str">
        <f t="shared" si="4"/>
        <v/>
      </c>
      <c r="H269" s="44"/>
      <c r="I269" s="44"/>
      <c r="J269" s="44"/>
      <c r="K269" s="44"/>
      <c r="L269" s="47" t="str">
        <f>IF(OR(G269="",H269=""),"",IF(G269*H269&gt;='Ayarlar ve Listeler'!$B$12,"Yüksek",IF(G269*H269&gt;='Ayarlar ve Listeler'!$B$13,"Orta","Düşük")))</f>
        <v/>
      </c>
      <c r="M269" s="44"/>
    </row>
    <row r="270" spans="1:13" ht="45.95" customHeight="1" x14ac:dyDescent="0.25">
      <c r="A270" s="44"/>
      <c r="B270" s="44"/>
      <c r="C270" s="44"/>
      <c r="D270" s="44"/>
      <c r="E270" s="44"/>
      <c r="F270" s="44"/>
      <c r="G270" s="47" t="str">
        <f t="shared" si="4"/>
        <v/>
      </c>
      <c r="H270" s="44"/>
      <c r="I270" s="44"/>
      <c r="J270" s="44"/>
      <c r="K270" s="44"/>
      <c r="L270" s="47" t="str">
        <f>IF(OR(G270="",H270=""),"",IF(G270*H270&gt;='Ayarlar ve Listeler'!$B$12,"Yüksek",IF(G270*H270&gt;='Ayarlar ve Listeler'!$B$13,"Orta","Düşük")))</f>
        <v/>
      </c>
      <c r="M270" s="44"/>
    </row>
    <row r="271" spans="1:13" ht="45.95" customHeight="1" x14ac:dyDescent="0.25">
      <c r="A271" s="44"/>
      <c r="B271" s="44"/>
      <c r="C271" s="44"/>
      <c r="D271" s="44"/>
      <c r="E271" s="44"/>
      <c r="F271" s="44"/>
      <c r="G271" s="47" t="str">
        <f t="shared" si="4"/>
        <v/>
      </c>
      <c r="H271" s="44"/>
      <c r="I271" s="44"/>
      <c r="J271" s="44"/>
      <c r="K271" s="44"/>
      <c r="L271" s="47" t="str">
        <f>IF(OR(G271="",H271=""),"",IF(G271*H271&gt;='Ayarlar ve Listeler'!$B$12,"Yüksek",IF(G271*H271&gt;='Ayarlar ve Listeler'!$B$13,"Orta","Düşük")))</f>
        <v/>
      </c>
      <c r="M271" s="44"/>
    </row>
    <row r="272" spans="1:13" ht="45.95" customHeight="1" x14ac:dyDescent="0.25">
      <c r="A272" s="44"/>
      <c r="B272" s="44"/>
      <c r="C272" s="44"/>
      <c r="D272" s="44"/>
      <c r="E272" s="44"/>
      <c r="F272" s="44"/>
      <c r="G272" s="47" t="str">
        <f t="shared" si="4"/>
        <v/>
      </c>
      <c r="H272" s="44"/>
      <c r="I272" s="44"/>
      <c r="J272" s="44"/>
      <c r="K272" s="44"/>
      <c r="L272" s="47" t="str">
        <f>IF(OR(G272="",H272=""),"",IF(G272*H272&gt;='Ayarlar ve Listeler'!$B$12,"Yüksek",IF(G272*H272&gt;='Ayarlar ve Listeler'!$B$13,"Orta","Düşük")))</f>
        <v/>
      </c>
      <c r="M272" s="44"/>
    </row>
    <row r="273" spans="1:13" ht="45.95" customHeight="1" x14ac:dyDescent="0.25">
      <c r="A273" s="44"/>
      <c r="B273" s="44"/>
      <c r="C273" s="44"/>
      <c r="D273" s="44"/>
      <c r="E273" s="44"/>
      <c r="F273" s="44"/>
      <c r="G273" s="47" t="str">
        <f t="shared" si="4"/>
        <v/>
      </c>
      <c r="H273" s="44"/>
      <c r="I273" s="44"/>
      <c r="J273" s="44"/>
      <c r="K273" s="44"/>
      <c r="L273" s="47" t="str">
        <f>IF(OR(G273="",H273=""),"",IF(G273*H273&gt;='Ayarlar ve Listeler'!$B$12,"Yüksek",IF(G273*H273&gt;='Ayarlar ve Listeler'!$B$13,"Orta","Düşük")))</f>
        <v/>
      </c>
      <c r="M273" s="44"/>
    </row>
    <row r="274" spans="1:13" ht="45.95" customHeight="1" x14ac:dyDescent="0.25">
      <c r="A274" s="44"/>
      <c r="B274" s="44"/>
      <c r="C274" s="44"/>
      <c r="D274" s="44"/>
      <c r="E274" s="44"/>
      <c r="F274" s="44"/>
      <c r="G274" s="47" t="str">
        <f t="shared" si="4"/>
        <v/>
      </c>
      <c r="H274" s="44"/>
      <c r="I274" s="44"/>
      <c r="J274" s="44"/>
      <c r="K274" s="44"/>
      <c r="L274" s="47" t="str">
        <f>IF(OR(G274="",H274=""),"",IF(G274*H274&gt;='Ayarlar ve Listeler'!$B$12,"Yüksek",IF(G274*H274&gt;='Ayarlar ve Listeler'!$B$13,"Orta","Düşük")))</f>
        <v/>
      </c>
      <c r="M274" s="44"/>
    </row>
    <row r="275" spans="1:13" ht="45.95" customHeight="1" x14ac:dyDescent="0.25">
      <c r="A275" s="44"/>
      <c r="B275" s="44"/>
      <c r="C275" s="44"/>
      <c r="D275" s="44"/>
      <c r="E275" s="44"/>
      <c r="F275" s="44"/>
      <c r="G275" s="47" t="str">
        <f t="shared" si="4"/>
        <v/>
      </c>
      <c r="H275" s="44"/>
      <c r="I275" s="44"/>
      <c r="J275" s="44"/>
      <c r="K275" s="44"/>
      <c r="L275" s="47" t="str">
        <f>IF(OR(G275="",H275=""),"",IF(G275*H275&gt;='Ayarlar ve Listeler'!$B$12,"Yüksek",IF(G275*H275&gt;='Ayarlar ve Listeler'!$B$13,"Orta","Düşük")))</f>
        <v/>
      </c>
      <c r="M275" s="44"/>
    </row>
    <row r="276" spans="1:13" ht="45.95" customHeight="1" x14ac:dyDescent="0.25">
      <c r="A276" s="44"/>
      <c r="B276" s="44"/>
      <c r="C276" s="44"/>
      <c r="D276" s="44"/>
      <c r="E276" s="44"/>
      <c r="F276" s="44"/>
      <c r="G276" s="47" t="str">
        <f t="shared" si="4"/>
        <v/>
      </c>
      <c r="H276" s="44"/>
      <c r="I276" s="44"/>
      <c r="J276" s="44"/>
      <c r="K276" s="44"/>
      <c r="L276" s="47" t="str">
        <f>IF(OR(G276="",H276=""),"",IF(G276*H276&gt;='Ayarlar ve Listeler'!$B$12,"Yüksek",IF(G276*H276&gt;='Ayarlar ve Listeler'!$B$13,"Orta","Düşük")))</f>
        <v/>
      </c>
      <c r="M276" s="44"/>
    </row>
    <row r="277" spans="1:13" ht="45.95" customHeight="1" x14ac:dyDescent="0.25">
      <c r="A277" s="44"/>
      <c r="B277" s="44"/>
      <c r="C277" s="44"/>
      <c r="D277" s="44"/>
      <c r="E277" s="44"/>
      <c r="F277" s="44"/>
      <c r="G277" s="47" t="str">
        <f t="shared" si="4"/>
        <v/>
      </c>
      <c r="H277" s="44"/>
      <c r="I277" s="44"/>
      <c r="J277" s="44"/>
      <c r="K277" s="44"/>
      <c r="L277" s="47" t="str">
        <f>IF(OR(G277="",H277=""),"",IF(G277*H277&gt;='Ayarlar ve Listeler'!$B$12,"Yüksek",IF(G277*H277&gt;='Ayarlar ve Listeler'!$B$13,"Orta","Düşük")))</f>
        <v/>
      </c>
      <c r="M277" s="44"/>
    </row>
    <row r="278" spans="1:13" ht="45.95" customHeight="1" x14ac:dyDescent="0.25">
      <c r="A278" s="44"/>
      <c r="B278" s="44"/>
      <c r="C278" s="44"/>
      <c r="D278" s="44"/>
      <c r="E278" s="44"/>
      <c r="F278" s="44"/>
      <c r="G278" s="47" t="str">
        <f t="shared" si="4"/>
        <v/>
      </c>
      <c r="H278" s="44"/>
      <c r="I278" s="44"/>
      <c r="J278" s="44"/>
      <c r="K278" s="44"/>
      <c r="L278" s="47" t="str">
        <f>IF(OR(G278="",H278=""),"",IF(G278*H278&gt;='Ayarlar ve Listeler'!$B$12,"Yüksek",IF(G278*H278&gt;='Ayarlar ve Listeler'!$B$13,"Orta","Düşük")))</f>
        <v/>
      </c>
      <c r="M278" s="44"/>
    </row>
    <row r="279" spans="1:13" ht="45.95" customHeight="1" x14ac:dyDescent="0.25">
      <c r="A279" s="44"/>
      <c r="B279" s="44"/>
      <c r="C279" s="44"/>
      <c r="D279" s="44"/>
      <c r="E279" s="44"/>
      <c r="F279" s="44"/>
      <c r="G279" s="47" t="str">
        <f t="shared" si="4"/>
        <v/>
      </c>
      <c r="H279" s="44"/>
      <c r="I279" s="44"/>
      <c r="J279" s="44"/>
      <c r="K279" s="44"/>
      <c r="L279" s="47" t="str">
        <f>IF(OR(G279="",H279=""),"",IF(G279*H279&gt;='Ayarlar ve Listeler'!$B$12,"Yüksek",IF(G279*H279&gt;='Ayarlar ve Listeler'!$B$13,"Orta","Düşük")))</f>
        <v/>
      </c>
      <c r="M279" s="44"/>
    </row>
    <row r="280" spans="1:13" ht="45.95" customHeight="1" x14ac:dyDescent="0.25">
      <c r="A280" s="44"/>
      <c r="B280" s="44"/>
      <c r="C280" s="44"/>
      <c r="D280" s="44"/>
      <c r="E280" s="44"/>
      <c r="F280" s="44"/>
      <c r="G280" s="47" t="str">
        <f t="shared" si="4"/>
        <v/>
      </c>
      <c r="H280" s="44"/>
      <c r="I280" s="44"/>
      <c r="J280" s="44"/>
      <c r="K280" s="44"/>
      <c r="L280" s="47" t="str">
        <f>IF(OR(G280="",H280=""),"",IF(G280*H280&gt;='Ayarlar ve Listeler'!$B$12,"Yüksek",IF(G280*H280&gt;='Ayarlar ve Listeler'!$B$13,"Orta","Düşük")))</f>
        <v/>
      </c>
      <c r="M280" s="44"/>
    </row>
    <row r="281" spans="1:13" ht="45.95" customHeight="1" x14ac:dyDescent="0.25">
      <c r="A281" s="44"/>
      <c r="B281" s="44"/>
      <c r="C281" s="44"/>
      <c r="D281" s="44"/>
      <c r="E281" s="44"/>
      <c r="F281" s="44"/>
      <c r="G281" s="47" t="str">
        <f t="shared" si="4"/>
        <v/>
      </c>
      <c r="H281" s="44"/>
      <c r="I281" s="44"/>
      <c r="J281" s="44"/>
      <c r="K281" s="44"/>
      <c r="L281" s="47" t="str">
        <f>IF(OR(G281="",H281=""),"",IF(G281*H281&gt;='Ayarlar ve Listeler'!$B$12,"Yüksek",IF(G281*H281&gt;='Ayarlar ve Listeler'!$B$13,"Orta","Düşük")))</f>
        <v/>
      </c>
      <c r="M281" s="44"/>
    </row>
    <row r="282" spans="1:13" ht="45.95" customHeight="1" x14ac:dyDescent="0.25">
      <c r="A282" s="44"/>
      <c r="B282" s="44"/>
      <c r="C282" s="44"/>
      <c r="D282" s="44"/>
      <c r="E282" s="44"/>
      <c r="F282" s="44"/>
      <c r="G282" s="47" t="str">
        <f t="shared" si="4"/>
        <v/>
      </c>
      <c r="H282" s="44"/>
      <c r="I282" s="44"/>
      <c r="J282" s="44"/>
      <c r="K282" s="44"/>
      <c r="L282" s="47" t="str">
        <f>IF(OR(G282="",H282=""),"",IF(G282*H282&gt;='Ayarlar ve Listeler'!$B$12,"Yüksek",IF(G282*H282&gt;='Ayarlar ve Listeler'!$B$13,"Orta","Düşük")))</f>
        <v/>
      </c>
      <c r="M282" s="44"/>
    </row>
    <row r="283" spans="1:13" ht="45.95" customHeight="1" x14ac:dyDescent="0.25">
      <c r="A283" s="44"/>
      <c r="B283" s="44"/>
      <c r="C283" s="44"/>
      <c r="D283" s="44"/>
      <c r="E283" s="44"/>
      <c r="F283" s="44"/>
      <c r="G283" s="47" t="str">
        <f t="shared" si="4"/>
        <v/>
      </c>
      <c r="H283" s="44"/>
      <c r="I283" s="44"/>
      <c r="J283" s="44"/>
      <c r="K283" s="44"/>
      <c r="L283" s="47" t="str">
        <f>IF(OR(G283="",H283=""),"",IF(G283*H283&gt;='Ayarlar ve Listeler'!$B$12,"Yüksek",IF(G283*H283&gt;='Ayarlar ve Listeler'!$B$13,"Orta","Düşük")))</f>
        <v/>
      </c>
      <c r="M283" s="44"/>
    </row>
    <row r="284" spans="1:13" ht="45.95" customHeight="1" x14ac:dyDescent="0.25">
      <c r="A284" s="44"/>
      <c r="B284" s="44"/>
      <c r="C284" s="44"/>
      <c r="D284" s="44"/>
      <c r="E284" s="44"/>
      <c r="F284" s="44"/>
      <c r="G284" s="47" t="str">
        <f t="shared" si="4"/>
        <v/>
      </c>
      <c r="H284" s="44"/>
      <c r="I284" s="44"/>
      <c r="J284" s="44"/>
      <c r="K284" s="44"/>
      <c r="L284" s="47" t="str">
        <f>IF(OR(G284="",H284=""),"",IF(G284*H284&gt;='Ayarlar ve Listeler'!$B$12,"Yüksek",IF(G284*H284&gt;='Ayarlar ve Listeler'!$B$13,"Orta","Düşük")))</f>
        <v/>
      </c>
      <c r="M284" s="44"/>
    </row>
    <row r="285" spans="1:13" ht="45.95" customHeight="1" x14ac:dyDescent="0.25">
      <c r="A285" s="44"/>
      <c r="B285" s="44"/>
      <c r="C285" s="44"/>
      <c r="D285" s="44"/>
      <c r="E285" s="44"/>
      <c r="F285" s="44"/>
      <c r="G285" s="47" t="str">
        <f t="shared" si="4"/>
        <v/>
      </c>
      <c r="H285" s="44"/>
      <c r="I285" s="44"/>
      <c r="J285" s="44"/>
      <c r="K285" s="44"/>
      <c r="L285" s="47" t="str">
        <f>IF(OR(G285="",H285=""),"",IF(G285*H285&gt;='Ayarlar ve Listeler'!$B$12,"Yüksek",IF(G285*H285&gt;='Ayarlar ve Listeler'!$B$13,"Orta","Düşük")))</f>
        <v/>
      </c>
      <c r="M285" s="44"/>
    </row>
    <row r="286" spans="1:13" ht="45.95" customHeight="1" x14ac:dyDescent="0.25">
      <c r="A286" s="44"/>
      <c r="B286" s="44"/>
      <c r="C286" s="44"/>
      <c r="D286" s="44"/>
      <c r="E286" s="44"/>
      <c r="F286" s="44"/>
      <c r="G286" s="47" t="str">
        <f t="shared" si="4"/>
        <v/>
      </c>
      <c r="H286" s="44"/>
      <c r="I286" s="44"/>
      <c r="J286" s="44"/>
      <c r="K286" s="44"/>
      <c r="L286" s="47" t="str">
        <f>IF(OR(G286="",H286=""),"",IF(G286*H286&gt;='Ayarlar ve Listeler'!$B$12,"Yüksek",IF(G286*H286&gt;='Ayarlar ve Listeler'!$B$13,"Orta","Düşük")))</f>
        <v/>
      </c>
      <c r="M286" s="44"/>
    </row>
    <row r="287" spans="1:13" ht="45.95" customHeight="1" x14ac:dyDescent="0.25">
      <c r="A287" s="44"/>
      <c r="B287" s="44"/>
      <c r="C287" s="44"/>
      <c r="D287" s="44"/>
      <c r="E287" s="44"/>
      <c r="F287" s="44"/>
      <c r="G287" s="47" t="str">
        <f t="shared" si="4"/>
        <v/>
      </c>
      <c r="H287" s="44"/>
      <c r="I287" s="44"/>
      <c r="J287" s="44"/>
      <c r="K287" s="44"/>
      <c r="L287" s="47" t="str">
        <f>IF(OR(G287="",H287=""),"",IF(G287*H287&gt;='Ayarlar ve Listeler'!$B$12,"Yüksek",IF(G287*H287&gt;='Ayarlar ve Listeler'!$B$13,"Orta","Düşük")))</f>
        <v/>
      </c>
      <c r="M287" s="44"/>
    </row>
    <row r="288" spans="1:13" ht="45.95" customHeight="1" x14ac:dyDescent="0.25">
      <c r="A288" s="44"/>
      <c r="B288" s="44"/>
      <c r="C288" s="44"/>
      <c r="D288" s="44"/>
      <c r="E288" s="44"/>
      <c r="F288" s="44"/>
      <c r="G288" s="47" t="str">
        <f t="shared" si="4"/>
        <v/>
      </c>
      <c r="H288" s="44"/>
      <c r="I288" s="44"/>
      <c r="J288" s="44"/>
      <c r="K288" s="44"/>
      <c r="L288" s="47" t="str">
        <f>IF(OR(G288="",H288=""),"",IF(G288*H288&gt;='Ayarlar ve Listeler'!$B$12,"Yüksek",IF(G288*H288&gt;='Ayarlar ve Listeler'!$B$13,"Orta","Düşük")))</f>
        <v/>
      </c>
      <c r="M288" s="44"/>
    </row>
    <row r="289" spans="1:13" ht="45.95" customHeight="1" x14ac:dyDescent="0.25">
      <c r="A289" s="44"/>
      <c r="B289" s="44"/>
      <c r="C289" s="44"/>
      <c r="D289" s="44"/>
      <c r="E289" s="44"/>
      <c r="F289" s="44"/>
      <c r="G289" s="47" t="str">
        <f t="shared" si="4"/>
        <v/>
      </c>
      <c r="H289" s="44"/>
      <c r="I289" s="44"/>
      <c r="J289" s="44"/>
      <c r="K289" s="44"/>
      <c r="L289" s="47" t="str">
        <f>IF(OR(G289="",H289=""),"",IF(G289*H289&gt;='Ayarlar ve Listeler'!$B$12,"Yüksek",IF(G289*H289&gt;='Ayarlar ve Listeler'!$B$13,"Orta","Düşük")))</f>
        <v/>
      </c>
      <c r="M289" s="44"/>
    </row>
    <row r="290" spans="1:13" ht="45.95" customHeight="1" x14ac:dyDescent="0.25">
      <c r="A290" s="44"/>
      <c r="B290" s="44"/>
      <c r="C290" s="44"/>
      <c r="D290" s="44"/>
      <c r="E290" s="44"/>
      <c r="F290" s="44"/>
      <c r="G290" s="47" t="str">
        <f t="shared" si="4"/>
        <v/>
      </c>
      <c r="H290" s="44"/>
      <c r="I290" s="44"/>
      <c r="J290" s="44"/>
      <c r="K290" s="44"/>
      <c r="L290" s="47" t="str">
        <f>IF(OR(G290="",H290=""),"",IF(G290*H290&gt;='Ayarlar ve Listeler'!$B$12,"Yüksek",IF(G290*H290&gt;='Ayarlar ve Listeler'!$B$13,"Orta","Düşük")))</f>
        <v/>
      </c>
      <c r="M290" s="44"/>
    </row>
    <row r="291" spans="1:13" ht="45.95" customHeight="1" x14ac:dyDescent="0.25">
      <c r="A291" s="44"/>
      <c r="B291" s="44"/>
      <c r="C291" s="44"/>
      <c r="D291" s="44"/>
      <c r="E291" s="44"/>
      <c r="F291" s="44"/>
      <c r="G291" s="47" t="str">
        <f t="shared" si="4"/>
        <v/>
      </c>
      <c r="H291" s="44"/>
      <c r="I291" s="44"/>
      <c r="J291" s="44"/>
      <c r="K291" s="44"/>
      <c r="L291" s="47" t="str">
        <f>IF(OR(G291="",H291=""),"",IF(G291*H291&gt;='Ayarlar ve Listeler'!$B$12,"Yüksek",IF(G291*H291&gt;='Ayarlar ve Listeler'!$B$13,"Orta","Düşük")))</f>
        <v/>
      </c>
      <c r="M291" s="44"/>
    </row>
    <row r="292" spans="1:13" ht="45.95" customHeight="1" x14ac:dyDescent="0.25">
      <c r="A292" s="44"/>
      <c r="B292" s="44"/>
      <c r="C292" s="44"/>
      <c r="D292" s="44"/>
      <c r="E292" s="44"/>
      <c r="F292" s="44"/>
      <c r="G292" s="47" t="str">
        <f t="shared" si="4"/>
        <v/>
      </c>
      <c r="H292" s="44"/>
      <c r="I292" s="44"/>
      <c r="J292" s="44"/>
      <c r="K292" s="44"/>
      <c r="L292" s="47" t="str">
        <f>IF(OR(G292="",H292=""),"",IF(G292*H292&gt;='Ayarlar ve Listeler'!$B$12,"Yüksek",IF(G292*H292&gt;='Ayarlar ve Listeler'!$B$13,"Orta","Düşük")))</f>
        <v/>
      </c>
      <c r="M292" s="44"/>
    </row>
    <row r="293" spans="1:13" ht="45.95" customHeight="1" x14ac:dyDescent="0.25">
      <c r="A293" s="44"/>
      <c r="B293" s="44"/>
      <c r="C293" s="44"/>
      <c r="D293" s="44"/>
      <c r="E293" s="44"/>
      <c r="F293" s="44"/>
      <c r="G293" s="47" t="str">
        <f t="shared" si="4"/>
        <v/>
      </c>
      <c r="H293" s="44"/>
      <c r="I293" s="44"/>
      <c r="J293" s="44"/>
      <c r="K293" s="44"/>
      <c r="L293" s="47" t="str">
        <f>IF(OR(G293="",H293=""),"",IF(G293*H293&gt;='Ayarlar ve Listeler'!$B$12,"Yüksek",IF(G293*H293&gt;='Ayarlar ve Listeler'!$B$13,"Orta","Düşük")))</f>
        <v/>
      </c>
      <c r="M293" s="44"/>
    </row>
    <row r="294" spans="1:13" ht="45.95" customHeight="1" x14ac:dyDescent="0.25">
      <c r="A294" s="44"/>
      <c r="B294" s="44"/>
      <c r="C294" s="44"/>
      <c r="D294" s="44"/>
      <c r="E294" s="44"/>
      <c r="F294" s="44"/>
      <c r="G294" s="47" t="str">
        <f t="shared" si="4"/>
        <v/>
      </c>
      <c r="H294" s="44"/>
      <c r="I294" s="44"/>
      <c r="J294" s="44"/>
      <c r="K294" s="44"/>
      <c r="L294" s="47" t="str">
        <f>IF(OR(G294="",H294=""),"",IF(G294*H294&gt;='Ayarlar ve Listeler'!$B$12,"Yüksek",IF(G294*H294&gt;='Ayarlar ve Listeler'!$B$13,"Orta","Düşük")))</f>
        <v/>
      </c>
      <c r="M294" s="44"/>
    </row>
    <row r="295" spans="1:13" ht="45.95" customHeight="1" x14ac:dyDescent="0.25">
      <c r="A295" s="44"/>
      <c r="B295" s="44"/>
      <c r="C295" s="44"/>
      <c r="D295" s="44"/>
      <c r="E295" s="44"/>
      <c r="F295" s="44"/>
      <c r="G295" s="47" t="str">
        <f t="shared" si="4"/>
        <v/>
      </c>
      <c r="H295" s="44"/>
      <c r="I295" s="44"/>
      <c r="J295" s="44"/>
      <c r="K295" s="44"/>
      <c r="L295" s="47" t="str">
        <f>IF(OR(G295="",H295=""),"",IF(G295*H295&gt;='Ayarlar ve Listeler'!$B$12,"Yüksek",IF(G295*H295&gt;='Ayarlar ve Listeler'!$B$13,"Orta","Düşük")))</f>
        <v/>
      </c>
      <c r="M295" s="44"/>
    </row>
    <row r="296" spans="1:13" ht="45.95" customHeight="1" x14ac:dyDescent="0.25">
      <c r="A296" s="44"/>
      <c r="B296" s="44"/>
      <c r="C296" s="44"/>
      <c r="D296" s="44"/>
      <c r="E296" s="44"/>
      <c r="F296" s="44"/>
      <c r="G296" s="47" t="str">
        <f t="shared" si="4"/>
        <v/>
      </c>
      <c r="H296" s="44"/>
      <c r="I296" s="44"/>
      <c r="J296" s="44"/>
      <c r="K296" s="44"/>
      <c r="L296" s="47" t="str">
        <f>IF(OR(G296="",H296=""),"",IF(G296*H296&gt;='Ayarlar ve Listeler'!$B$12,"Yüksek",IF(G296*H296&gt;='Ayarlar ve Listeler'!$B$13,"Orta","Düşük")))</f>
        <v/>
      </c>
      <c r="M296" s="44"/>
    </row>
    <row r="297" spans="1:13" ht="45.95" customHeight="1" x14ac:dyDescent="0.25">
      <c r="A297" s="44"/>
      <c r="B297" s="44"/>
      <c r="C297" s="44"/>
      <c r="D297" s="44"/>
      <c r="E297" s="44"/>
      <c r="F297" s="44"/>
      <c r="G297" s="47" t="str">
        <f t="shared" si="4"/>
        <v/>
      </c>
      <c r="H297" s="44"/>
      <c r="I297" s="44"/>
      <c r="J297" s="44"/>
      <c r="K297" s="44"/>
      <c r="L297" s="47" t="str">
        <f>IF(OR(G297="",H297=""),"",IF(G297*H297&gt;='Ayarlar ve Listeler'!$B$12,"Yüksek",IF(G297*H297&gt;='Ayarlar ve Listeler'!$B$13,"Orta","Düşük")))</f>
        <v/>
      </c>
      <c r="M297" s="44"/>
    </row>
    <row r="298" spans="1:13" ht="45.95" customHeight="1" x14ac:dyDescent="0.25">
      <c r="A298" s="44"/>
      <c r="B298" s="44"/>
      <c r="C298" s="44"/>
      <c r="D298" s="44"/>
      <c r="E298" s="44"/>
      <c r="F298" s="44"/>
      <c r="G298" s="47" t="str">
        <f t="shared" si="4"/>
        <v/>
      </c>
      <c r="H298" s="44"/>
      <c r="I298" s="44"/>
      <c r="J298" s="44"/>
      <c r="K298" s="44"/>
      <c r="L298" s="47" t="str">
        <f>IF(OR(G298="",H298=""),"",IF(G298*H298&gt;='Ayarlar ve Listeler'!$B$12,"Yüksek",IF(G298*H298&gt;='Ayarlar ve Listeler'!$B$13,"Orta","Düşük")))</f>
        <v/>
      </c>
      <c r="M298" s="44"/>
    </row>
    <row r="299" spans="1:13" ht="45.95" customHeight="1" x14ac:dyDescent="0.25">
      <c r="A299" s="44"/>
      <c r="B299" s="44"/>
      <c r="C299" s="44"/>
      <c r="D299" s="44"/>
      <c r="E299" s="44"/>
      <c r="F299" s="44"/>
      <c r="G299" s="47" t="str">
        <f t="shared" si="4"/>
        <v/>
      </c>
      <c r="H299" s="44"/>
      <c r="I299" s="44"/>
      <c r="J299" s="44"/>
      <c r="K299" s="44"/>
      <c r="L299" s="47" t="str">
        <f>IF(OR(G299="",H299=""),"",IF(G299*H299&gt;='Ayarlar ve Listeler'!$B$12,"Yüksek",IF(G299*H299&gt;='Ayarlar ve Listeler'!$B$13,"Orta","Düşük")))</f>
        <v/>
      </c>
      <c r="M299" s="44"/>
    </row>
    <row r="300" spans="1:13" ht="45.95" customHeight="1" x14ac:dyDescent="0.25">
      <c r="A300" s="44"/>
      <c r="B300" s="44"/>
      <c r="C300" s="44"/>
      <c r="D300" s="44"/>
      <c r="E300" s="44"/>
      <c r="F300" s="44"/>
      <c r="G300" s="47" t="str">
        <f t="shared" si="4"/>
        <v/>
      </c>
      <c r="H300" s="44"/>
      <c r="I300" s="44"/>
      <c r="J300" s="44"/>
      <c r="K300" s="44"/>
      <c r="L300" s="47" t="str">
        <f>IF(OR(G300="",H300=""),"",IF(G300*H300&gt;='Ayarlar ve Listeler'!$B$12,"Yüksek",IF(G300*H300&gt;='Ayarlar ve Listeler'!$B$13,"Orta","Düşük")))</f>
        <v/>
      </c>
      <c r="M300" s="44"/>
    </row>
    <row r="301" spans="1:13" ht="45.95" customHeight="1" x14ac:dyDescent="0.25">
      <c r="A301" s="44"/>
      <c r="B301" s="44"/>
      <c r="C301" s="44"/>
      <c r="D301" s="44"/>
      <c r="E301" s="44"/>
      <c r="F301" s="44"/>
      <c r="G301" s="47" t="str">
        <f t="shared" si="4"/>
        <v/>
      </c>
      <c r="H301" s="44"/>
      <c r="I301" s="44"/>
      <c r="J301" s="44"/>
      <c r="K301" s="44"/>
      <c r="L301" s="47" t="str">
        <f>IF(OR(G301="",H301=""),"",IF(G301*H301&gt;='Ayarlar ve Listeler'!$B$12,"Yüksek",IF(G301*H301&gt;='Ayarlar ve Listeler'!$B$13,"Orta","Düşük")))</f>
        <v/>
      </c>
      <c r="M301" s="44"/>
    </row>
    <row r="302" spans="1:13" ht="45.95" customHeight="1" x14ac:dyDescent="0.25">
      <c r="A302" s="44"/>
      <c r="B302" s="44"/>
      <c r="C302" s="44"/>
      <c r="D302" s="44"/>
      <c r="E302" s="44"/>
      <c r="F302" s="44"/>
      <c r="G302" s="47" t="str">
        <f t="shared" si="4"/>
        <v/>
      </c>
      <c r="H302" s="44"/>
      <c r="I302" s="44"/>
      <c r="J302" s="44"/>
      <c r="K302" s="44"/>
      <c r="L302" s="47" t="str">
        <f>IF(OR(G302="",H302=""),"",IF(G302*H302&gt;='Ayarlar ve Listeler'!$B$12,"Yüksek",IF(G302*H302&gt;='Ayarlar ve Listeler'!$B$13,"Orta","Düşük")))</f>
        <v/>
      </c>
      <c r="M302" s="44"/>
    </row>
    <row r="303" spans="1:13" ht="45.95" customHeight="1" x14ac:dyDescent="0.25">
      <c r="A303" s="44"/>
      <c r="B303" s="44"/>
      <c r="C303" s="44"/>
      <c r="D303" s="44"/>
      <c r="E303" s="44"/>
      <c r="F303" s="44"/>
      <c r="G303" s="47" t="str">
        <f t="shared" si="4"/>
        <v/>
      </c>
      <c r="H303" s="44"/>
      <c r="I303" s="44"/>
      <c r="J303" s="44"/>
      <c r="K303" s="44"/>
      <c r="L303" s="47" t="str">
        <f>IF(OR(G303="",H303=""),"",IF(G303*H303&gt;='Ayarlar ve Listeler'!$B$12,"Yüksek",IF(G303*H303&gt;='Ayarlar ve Listeler'!$B$13,"Orta","Düşük")))</f>
        <v/>
      </c>
      <c r="M303" s="44"/>
    </row>
    <row r="304" spans="1:13" ht="45.95" customHeight="1" x14ac:dyDescent="0.25">
      <c r="A304" s="44"/>
      <c r="B304" s="44"/>
      <c r="C304" s="44"/>
      <c r="D304" s="44"/>
      <c r="E304" s="44"/>
      <c r="F304" s="44"/>
      <c r="G304" s="47" t="str">
        <f t="shared" si="4"/>
        <v/>
      </c>
      <c r="H304" s="44"/>
      <c r="I304" s="44"/>
      <c r="J304" s="44"/>
      <c r="K304" s="44"/>
      <c r="L304" s="47" t="str">
        <f>IF(OR(G304="",H304=""),"",IF(G304*H304&gt;='Ayarlar ve Listeler'!$B$12,"Yüksek",IF(G304*H304&gt;='Ayarlar ve Listeler'!$B$13,"Orta","Düşük")))</f>
        <v/>
      </c>
      <c r="M304" s="44"/>
    </row>
    <row r="305" spans="1:13" ht="45.95" customHeight="1" x14ac:dyDescent="0.25">
      <c r="A305" s="45"/>
      <c r="B305" s="45"/>
      <c r="C305" s="45"/>
      <c r="D305" s="45"/>
      <c r="E305" s="45"/>
      <c r="F305" s="45"/>
      <c r="G305" s="48" t="str">
        <f t="shared" si="4"/>
        <v/>
      </c>
      <c r="H305" s="45"/>
      <c r="I305" s="45"/>
      <c r="J305" s="45"/>
      <c r="K305" s="45"/>
      <c r="L305" s="48" t="str">
        <f>IF(OR(G305="",H305=""),"",IF(G305*H305&gt;='Ayarlar ve Listeler'!$B$12,"Yüksek",IF(G305*H305&gt;='Ayarlar ve Listeler'!$B$13,"Orta","Düşük")))</f>
        <v/>
      </c>
      <c r="M305" s="45"/>
    </row>
  </sheetData>
  <mergeCells count="3">
    <mergeCell ref="A3:M3"/>
    <mergeCell ref="A2:M2"/>
    <mergeCell ref="A1:M1"/>
  </mergeCells>
  <conditionalFormatting sqref="G6:G305">
    <cfRule type="dataBar" priority="1">
      <dataBar>
        <cfvo type="min"/>
        <cfvo type="max"/>
        <color rgb="FF1F4E78"/>
      </dataBar>
    </cfRule>
  </conditionalFormatting>
  <conditionalFormatting sqref="L6:L305">
    <cfRule type="containsText" dxfId="14" priority="2" operator="containsText" text="Yüksek"/>
    <cfRule type="containsText" dxfId="13" priority="3" operator="containsText" text="Orta"/>
    <cfRule type="containsText" dxfId="12" priority="4" operator="containsText" text="Düşük"/>
  </conditionalFormatting>
  <dataValidations count="1">
    <dataValidation type="whole" sqref="E6:F305">
      <formula1>1</formula1>
      <formula2>5</formula2>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
  <sheetViews>
    <sheetView showGridLines="0" workbookViewId="0">
      <selection sqref="A1:Q1"/>
    </sheetView>
  </sheetViews>
  <sheetFormatPr defaultRowHeight="15" x14ac:dyDescent="0.25"/>
  <cols>
    <col min="1" max="1" width="17" style="104" customWidth="1"/>
    <col min="2" max="2" width="50" style="104" customWidth="1"/>
    <col min="3" max="3" width="20" style="104" customWidth="1"/>
    <col min="4" max="4" width="32" style="104" customWidth="1"/>
    <col min="5" max="6" width="18" style="104" customWidth="1"/>
    <col min="7" max="12" width="30" style="104" customWidth="1"/>
    <col min="13" max="15" width="17" style="104" customWidth="1"/>
    <col min="16" max="17" width="32" style="104" customWidth="1"/>
  </cols>
  <sheetData>
    <row r="1" spans="1:17" ht="30" customHeight="1" x14ac:dyDescent="0.25">
      <c r="A1" s="143" t="s">
        <v>488</v>
      </c>
      <c r="B1" s="125"/>
      <c r="C1" s="125"/>
      <c r="D1" s="125"/>
      <c r="E1" s="125"/>
      <c r="F1" s="125"/>
      <c r="G1" s="125"/>
      <c r="H1" s="125"/>
      <c r="I1" s="125"/>
      <c r="J1" s="125"/>
      <c r="K1" s="125"/>
      <c r="L1" s="125"/>
      <c r="M1" s="125"/>
      <c r="N1" s="125"/>
      <c r="O1" s="125"/>
      <c r="P1" s="125"/>
      <c r="Q1" s="125"/>
    </row>
    <row r="2" spans="1:17" ht="32.1" customHeight="1" x14ac:dyDescent="0.25">
      <c r="A2" s="133" t="s">
        <v>489</v>
      </c>
      <c r="B2" s="125"/>
      <c r="C2" s="125"/>
      <c r="D2" s="125"/>
      <c r="E2" s="125"/>
      <c r="F2" s="125"/>
      <c r="G2" s="125"/>
      <c r="H2" s="125"/>
      <c r="I2" s="125"/>
      <c r="J2" s="125"/>
      <c r="K2" s="125"/>
      <c r="L2" s="125"/>
      <c r="M2" s="125"/>
      <c r="N2" s="125"/>
      <c r="O2" s="125"/>
      <c r="P2" s="125"/>
      <c r="Q2" s="125"/>
    </row>
    <row r="3" spans="1:17" ht="30" customHeight="1" x14ac:dyDescent="0.25">
      <c r="A3" s="145" t="s">
        <v>490</v>
      </c>
      <c r="B3" s="125"/>
      <c r="C3" s="125"/>
      <c r="D3" s="125"/>
      <c r="E3" s="125"/>
      <c r="F3" s="125"/>
      <c r="G3" s="125"/>
      <c r="H3" s="125"/>
      <c r="I3" s="125"/>
      <c r="J3" s="125"/>
      <c r="K3" s="125"/>
      <c r="L3" s="125"/>
      <c r="M3" s="125"/>
      <c r="N3" s="125"/>
      <c r="O3" s="125"/>
      <c r="P3" s="125"/>
      <c r="Q3" s="125"/>
    </row>
    <row r="5" spans="1:17" ht="36" customHeight="1" x14ac:dyDescent="0.25">
      <c r="A5" s="9" t="s">
        <v>139</v>
      </c>
      <c r="B5" s="9" t="s">
        <v>491</v>
      </c>
      <c r="C5" s="9" t="s">
        <v>492</v>
      </c>
      <c r="D5" s="9" t="s">
        <v>493</v>
      </c>
      <c r="E5" s="9" t="s">
        <v>494</v>
      </c>
      <c r="F5" s="9" t="s">
        <v>495</v>
      </c>
      <c r="G5" s="9" t="s">
        <v>496</v>
      </c>
      <c r="H5" s="9" t="s">
        <v>497</v>
      </c>
      <c r="I5" s="9" t="s">
        <v>498</v>
      </c>
      <c r="J5" s="9" t="s">
        <v>499</v>
      </c>
      <c r="K5" s="9" t="s">
        <v>500</v>
      </c>
      <c r="L5" s="9" t="s">
        <v>501</v>
      </c>
      <c r="M5" s="9" t="s">
        <v>502</v>
      </c>
      <c r="N5" s="9" t="s">
        <v>503</v>
      </c>
      <c r="O5" s="9" t="s">
        <v>504</v>
      </c>
      <c r="P5" s="9" t="s">
        <v>505</v>
      </c>
      <c r="Q5" s="9" t="s">
        <v>506</v>
      </c>
    </row>
    <row r="6" spans="1:17" ht="50.1" customHeight="1" x14ac:dyDescent="0.25">
      <c r="A6" s="43" t="s">
        <v>160</v>
      </c>
      <c r="B6" s="43" t="s">
        <v>507</v>
      </c>
      <c r="C6" s="43" t="s">
        <v>508</v>
      </c>
      <c r="D6" s="43" t="s">
        <v>509</v>
      </c>
      <c r="E6" s="110">
        <v>3</v>
      </c>
      <c r="F6" s="110">
        <v>2</v>
      </c>
      <c r="G6" s="43" t="s">
        <v>167</v>
      </c>
      <c r="H6" s="43" t="s">
        <v>510</v>
      </c>
      <c r="I6" s="43" t="s">
        <v>511</v>
      </c>
      <c r="J6" s="43" t="s">
        <v>512</v>
      </c>
      <c r="K6" s="43" t="s">
        <v>513</v>
      </c>
      <c r="L6" s="43" t="s">
        <v>514</v>
      </c>
      <c r="M6" s="91">
        <v>0.05</v>
      </c>
      <c r="N6" s="43" t="s">
        <v>515</v>
      </c>
      <c r="O6" s="43" t="s">
        <v>516</v>
      </c>
      <c r="P6" s="43" t="s">
        <v>517</v>
      </c>
      <c r="Q6" s="43" t="s">
        <v>518</v>
      </c>
    </row>
    <row r="7" spans="1:17" ht="50.1" customHeight="1" x14ac:dyDescent="0.25">
      <c r="A7" s="44"/>
      <c r="B7" s="44"/>
      <c r="C7" s="44"/>
      <c r="D7" s="44"/>
      <c r="E7" s="112"/>
      <c r="F7" s="112"/>
      <c r="G7" s="44"/>
      <c r="H7" s="44"/>
      <c r="I7" s="44"/>
      <c r="J7" s="44"/>
      <c r="K7" s="44"/>
      <c r="L7" s="44"/>
      <c r="M7" s="92"/>
      <c r="N7" s="44"/>
      <c r="O7" s="44"/>
      <c r="P7" s="44"/>
      <c r="Q7" s="44"/>
    </row>
    <row r="8" spans="1:17" ht="50.1" customHeight="1" x14ac:dyDescent="0.25">
      <c r="A8" s="44"/>
      <c r="B8" s="44"/>
      <c r="C8" s="44"/>
      <c r="D8" s="44"/>
      <c r="E8" s="112"/>
      <c r="F8" s="112"/>
      <c r="G8" s="44"/>
      <c r="H8" s="44"/>
      <c r="I8" s="44"/>
      <c r="J8" s="44"/>
      <c r="K8" s="44"/>
      <c r="L8" s="44"/>
      <c r="M8" s="92"/>
      <c r="N8" s="44"/>
      <c r="O8" s="44"/>
      <c r="P8" s="44"/>
      <c r="Q8" s="44"/>
    </row>
    <row r="9" spans="1:17" ht="50.1" customHeight="1" x14ac:dyDescent="0.25">
      <c r="A9" s="44"/>
      <c r="B9" s="44"/>
      <c r="C9" s="44"/>
      <c r="D9" s="44"/>
      <c r="E9" s="112"/>
      <c r="F9" s="112"/>
      <c r="G9" s="44"/>
      <c r="H9" s="44"/>
      <c r="I9" s="44"/>
      <c r="J9" s="44"/>
      <c r="K9" s="44"/>
      <c r="L9" s="44"/>
      <c r="M9" s="92"/>
      <c r="N9" s="44"/>
      <c r="O9" s="44"/>
      <c r="P9" s="44"/>
      <c r="Q9" s="44"/>
    </row>
    <row r="10" spans="1:17" ht="50.1" customHeight="1" x14ac:dyDescent="0.25">
      <c r="A10" s="44"/>
      <c r="B10" s="44"/>
      <c r="C10" s="44"/>
      <c r="D10" s="44"/>
      <c r="E10" s="112"/>
      <c r="F10" s="112"/>
      <c r="G10" s="44"/>
      <c r="H10" s="44"/>
      <c r="I10" s="44"/>
      <c r="J10" s="44"/>
      <c r="K10" s="44"/>
      <c r="L10" s="44"/>
      <c r="M10" s="92"/>
      <c r="N10" s="44"/>
      <c r="O10" s="44"/>
      <c r="P10" s="44"/>
      <c r="Q10" s="44"/>
    </row>
    <row r="11" spans="1:17" ht="50.1" customHeight="1" x14ac:dyDescent="0.25">
      <c r="A11" s="44"/>
      <c r="B11" s="44"/>
      <c r="C11" s="44"/>
      <c r="D11" s="44"/>
      <c r="E11" s="112"/>
      <c r="F11" s="112"/>
      <c r="G11" s="44"/>
      <c r="H11" s="44"/>
      <c r="I11" s="44"/>
      <c r="J11" s="44"/>
      <c r="K11" s="44"/>
      <c r="L11" s="44"/>
      <c r="M11" s="92"/>
      <c r="N11" s="44"/>
      <c r="O11" s="44"/>
      <c r="P11" s="44"/>
      <c r="Q11" s="44"/>
    </row>
    <row r="12" spans="1:17" ht="50.1" customHeight="1" x14ac:dyDescent="0.25">
      <c r="A12" s="44"/>
      <c r="B12" s="44"/>
      <c r="C12" s="44"/>
      <c r="D12" s="44"/>
      <c r="E12" s="112"/>
      <c r="F12" s="112"/>
      <c r="G12" s="44"/>
      <c r="H12" s="44"/>
      <c r="I12" s="44"/>
      <c r="J12" s="44"/>
      <c r="K12" s="44"/>
      <c r="L12" s="44"/>
      <c r="M12" s="92"/>
      <c r="N12" s="44"/>
      <c r="O12" s="44"/>
      <c r="P12" s="44"/>
      <c r="Q12" s="44"/>
    </row>
    <row r="13" spans="1:17" ht="50.1" customHeight="1" x14ac:dyDescent="0.25">
      <c r="A13" s="44"/>
      <c r="B13" s="44"/>
      <c r="C13" s="44"/>
      <c r="D13" s="44"/>
      <c r="E13" s="112"/>
      <c r="F13" s="112"/>
      <c r="G13" s="44"/>
      <c r="H13" s="44"/>
      <c r="I13" s="44"/>
      <c r="J13" s="44"/>
      <c r="K13" s="44"/>
      <c r="L13" s="44"/>
      <c r="M13" s="92"/>
      <c r="N13" s="44"/>
      <c r="O13" s="44"/>
      <c r="P13" s="44"/>
      <c r="Q13" s="44"/>
    </row>
    <row r="14" spans="1:17" ht="50.1" customHeight="1" x14ac:dyDescent="0.25">
      <c r="A14" s="44"/>
      <c r="B14" s="44"/>
      <c r="C14" s="44"/>
      <c r="D14" s="44"/>
      <c r="E14" s="112"/>
      <c r="F14" s="112"/>
      <c r="G14" s="44"/>
      <c r="H14" s="44"/>
      <c r="I14" s="44"/>
      <c r="J14" s="44"/>
      <c r="K14" s="44"/>
      <c r="L14" s="44"/>
      <c r="M14" s="92"/>
      <c r="N14" s="44"/>
      <c r="O14" s="44"/>
      <c r="P14" s="44"/>
      <c r="Q14" s="44"/>
    </row>
    <row r="15" spans="1:17" ht="50.1" customHeight="1" x14ac:dyDescent="0.25">
      <c r="A15" s="44"/>
      <c r="B15" s="44"/>
      <c r="C15" s="44"/>
      <c r="D15" s="44"/>
      <c r="E15" s="112"/>
      <c r="F15" s="112"/>
      <c r="G15" s="44"/>
      <c r="H15" s="44"/>
      <c r="I15" s="44"/>
      <c r="J15" s="44"/>
      <c r="K15" s="44"/>
      <c r="L15" s="44"/>
      <c r="M15" s="92"/>
      <c r="N15" s="44"/>
      <c r="O15" s="44"/>
      <c r="P15" s="44"/>
      <c r="Q15" s="44"/>
    </row>
    <row r="16" spans="1:17" ht="50.1" customHeight="1" x14ac:dyDescent="0.25">
      <c r="A16" s="44"/>
      <c r="B16" s="44"/>
      <c r="C16" s="44"/>
      <c r="D16" s="44"/>
      <c r="E16" s="112"/>
      <c r="F16" s="112"/>
      <c r="G16" s="44"/>
      <c r="H16" s="44"/>
      <c r="I16" s="44"/>
      <c r="J16" s="44"/>
      <c r="K16" s="44"/>
      <c r="L16" s="44"/>
      <c r="M16" s="92"/>
      <c r="N16" s="44"/>
      <c r="O16" s="44"/>
      <c r="P16" s="44"/>
      <c r="Q16" s="44"/>
    </row>
    <row r="17" spans="1:17" ht="50.1" customHeight="1" x14ac:dyDescent="0.25">
      <c r="A17" s="44"/>
      <c r="B17" s="44"/>
      <c r="C17" s="44"/>
      <c r="D17" s="44"/>
      <c r="E17" s="112"/>
      <c r="F17" s="112"/>
      <c r="G17" s="44"/>
      <c r="H17" s="44"/>
      <c r="I17" s="44"/>
      <c r="J17" s="44"/>
      <c r="K17" s="44"/>
      <c r="L17" s="44"/>
      <c r="M17" s="92"/>
      <c r="N17" s="44"/>
      <c r="O17" s="44"/>
      <c r="P17" s="44"/>
      <c r="Q17" s="44"/>
    </row>
    <row r="18" spans="1:17" ht="50.1" customHeight="1" x14ac:dyDescent="0.25">
      <c r="A18" s="44"/>
      <c r="B18" s="44"/>
      <c r="C18" s="44"/>
      <c r="D18" s="44"/>
      <c r="E18" s="112"/>
      <c r="F18" s="112"/>
      <c r="G18" s="44"/>
      <c r="H18" s="44"/>
      <c r="I18" s="44"/>
      <c r="J18" s="44"/>
      <c r="K18" s="44"/>
      <c r="L18" s="44"/>
      <c r="M18" s="92"/>
      <c r="N18" s="44"/>
      <c r="O18" s="44"/>
      <c r="P18" s="44"/>
      <c r="Q18" s="44"/>
    </row>
    <row r="19" spans="1:17" ht="50.1" customHeight="1" x14ac:dyDescent="0.25">
      <c r="A19" s="44"/>
      <c r="B19" s="44"/>
      <c r="C19" s="44"/>
      <c r="D19" s="44"/>
      <c r="E19" s="112"/>
      <c r="F19" s="112"/>
      <c r="G19" s="44"/>
      <c r="H19" s="44"/>
      <c r="I19" s="44"/>
      <c r="J19" s="44"/>
      <c r="K19" s="44"/>
      <c r="L19" s="44"/>
      <c r="M19" s="92"/>
      <c r="N19" s="44"/>
      <c r="O19" s="44"/>
      <c r="P19" s="44"/>
      <c r="Q19" s="44"/>
    </row>
    <row r="20" spans="1:17" ht="50.1" customHeight="1" x14ac:dyDescent="0.25">
      <c r="A20" s="44"/>
      <c r="B20" s="44"/>
      <c r="C20" s="44"/>
      <c r="D20" s="44"/>
      <c r="E20" s="112"/>
      <c r="F20" s="112"/>
      <c r="G20" s="44"/>
      <c r="H20" s="44"/>
      <c r="I20" s="44"/>
      <c r="J20" s="44"/>
      <c r="K20" s="44"/>
      <c r="L20" s="44"/>
      <c r="M20" s="92"/>
      <c r="N20" s="44"/>
      <c r="O20" s="44"/>
      <c r="P20" s="44"/>
      <c r="Q20" s="44"/>
    </row>
    <row r="21" spans="1:17" ht="50.1" customHeight="1" x14ac:dyDescent="0.25">
      <c r="A21" s="44"/>
      <c r="B21" s="44"/>
      <c r="C21" s="44"/>
      <c r="D21" s="44"/>
      <c r="E21" s="112"/>
      <c r="F21" s="112"/>
      <c r="G21" s="44"/>
      <c r="H21" s="44"/>
      <c r="I21" s="44"/>
      <c r="J21" s="44"/>
      <c r="K21" s="44"/>
      <c r="L21" s="44"/>
      <c r="M21" s="92"/>
      <c r="N21" s="44"/>
      <c r="O21" s="44"/>
      <c r="P21" s="44"/>
      <c r="Q21" s="44"/>
    </row>
    <row r="22" spans="1:17" ht="50.1" customHeight="1" x14ac:dyDescent="0.25">
      <c r="A22" s="44"/>
      <c r="B22" s="44"/>
      <c r="C22" s="44"/>
      <c r="D22" s="44"/>
      <c r="E22" s="112"/>
      <c r="F22" s="112"/>
      <c r="G22" s="44"/>
      <c r="H22" s="44"/>
      <c r="I22" s="44"/>
      <c r="J22" s="44"/>
      <c r="K22" s="44"/>
      <c r="L22" s="44"/>
      <c r="M22" s="92"/>
      <c r="N22" s="44"/>
      <c r="O22" s="44"/>
      <c r="P22" s="44"/>
      <c r="Q22" s="44"/>
    </row>
    <row r="23" spans="1:17" ht="50.1" customHeight="1" x14ac:dyDescent="0.25">
      <c r="A23" s="44"/>
      <c r="B23" s="44"/>
      <c r="C23" s="44"/>
      <c r="D23" s="44"/>
      <c r="E23" s="112"/>
      <c r="F23" s="112"/>
      <c r="G23" s="44"/>
      <c r="H23" s="44"/>
      <c r="I23" s="44"/>
      <c r="J23" s="44"/>
      <c r="K23" s="44"/>
      <c r="L23" s="44"/>
      <c r="M23" s="92"/>
      <c r="N23" s="44"/>
      <c r="O23" s="44"/>
      <c r="P23" s="44"/>
      <c r="Q23" s="44"/>
    </row>
    <row r="24" spans="1:17" ht="50.1" customHeight="1" x14ac:dyDescent="0.25">
      <c r="A24" s="44"/>
      <c r="B24" s="44"/>
      <c r="C24" s="44"/>
      <c r="D24" s="44"/>
      <c r="E24" s="112"/>
      <c r="F24" s="112"/>
      <c r="G24" s="44"/>
      <c r="H24" s="44"/>
      <c r="I24" s="44"/>
      <c r="J24" s="44"/>
      <c r="K24" s="44"/>
      <c r="L24" s="44"/>
      <c r="M24" s="92"/>
      <c r="N24" s="44"/>
      <c r="O24" s="44"/>
      <c r="P24" s="44"/>
      <c r="Q24" s="44"/>
    </row>
    <row r="25" spans="1:17" ht="50.1" customHeight="1" x14ac:dyDescent="0.25">
      <c r="A25" s="44"/>
      <c r="B25" s="44"/>
      <c r="C25" s="44"/>
      <c r="D25" s="44"/>
      <c r="E25" s="112"/>
      <c r="F25" s="112"/>
      <c r="G25" s="44"/>
      <c r="H25" s="44"/>
      <c r="I25" s="44"/>
      <c r="J25" s="44"/>
      <c r="K25" s="44"/>
      <c r="L25" s="44"/>
      <c r="M25" s="92"/>
      <c r="N25" s="44"/>
      <c r="O25" s="44"/>
      <c r="P25" s="44"/>
      <c r="Q25" s="44"/>
    </row>
    <row r="26" spans="1:17" ht="50.1" customHeight="1" x14ac:dyDescent="0.25">
      <c r="A26" s="44"/>
      <c r="B26" s="44"/>
      <c r="C26" s="44"/>
      <c r="D26" s="44"/>
      <c r="E26" s="112"/>
      <c r="F26" s="112"/>
      <c r="G26" s="44"/>
      <c r="H26" s="44"/>
      <c r="I26" s="44"/>
      <c r="J26" s="44"/>
      <c r="K26" s="44"/>
      <c r="L26" s="44"/>
      <c r="M26" s="92"/>
      <c r="N26" s="44"/>
      <c r="O26" s="44"/>
      <c r="P26" s="44"/>
      <c r="Q26" s="44"/>
    </row>
    <row r="27" spans="1:17" ht="50.1" customHeight="1" x14ac:dyDescent="0.25">
      <c r="A27" s="44"/>
      <c r="B27" s="44"/>
      <c r="C27" s="44"/>
      <c r="D27" s="44"/>
      <c r="E27" s="112"/>
      <c r="F27" s="112"/>
      <c r="G27" s="44"/>
      <c r="H27" s="44"/>
      <c r="I27" s="44"/>
      <c r="J27" s="44"/>
      <c r="K27" s="44"/>
      <c r="L27" s="44"/>
      <c r="M27" s="92"/>
      <c r="N27" s="44"/>
      <c r="O27" s="44"/>
      <c r="P27" s="44"/>
      <c r="Q27" s="44"/>
    </row>
    <row r="28" spans="1:17" ht="50.1" customHeight="1" x14ac:dyDescent="0.25">
      <c r="A28" s="44"/>
      <c r="B28" s="44"/>
      <c r="C28" s="44"/>
      <c r="D28" s="44"/>
      <c r="E28" s="112"/>
      <c r="F28" s="112"/>
      <c r="G28" s="44"/>
      <c r="H28" s="44"/>
      <c r="I28" s="44"/>
      <c r="J28" s="44"/>
      <c r="K28" s="44"/>
      <c r="L28" s="44"/>
      <c r="M28" s="92"/>
      <c r="N28" s="44"/>
      <c r="O28" s="44"/>
      <c r="P28" s="44"/>
      <c r="Q28" s="44"/>
    </row>
    <row r="29" spans="1:17" ht="50.1" customHeight="1" x14ac:dyDescent="0.25">
      <c r="A29" s="44"/>
      <c r="B29" s="44"/>
      <c r="C29" s="44"/>
      <c r="D29" s="44"/>
      <c r="E29" s="112"/>
      <c r="F29" s="112"/>
      <c r="G29" s="44"/>
      <c r="H29" s="44"/>
      <c r="I29" s="44"/>
      <c r="J29" s="44"/>
      <c r="K29" s="44"/>
      <c r="L29" s="44"/>
      <c r="M29" s="92"/>
      <c r="N29" s="44"/>
      <c r="O29" s="44"/>
      <c r="P29" s="44"/>
      <c r="Q29" s="44"/>
    </row>
    <row r="30" spans="1:17" ht="50.1" customHeight="1" x14ac:dyDescent="0.25">
      <c r="A30" s="44"/>
      <c r="B30" s="44"/>
      <c r="C30" s="44"/>
      <c r="D30" s="44"/>
      <c r="E30" s="112"/>
      <c r="F30" s="112"/>
      <c r="G30" s="44"/>
      <c r="H30" s="44"/>
      <c r="I30" s="44"/>
      <c r="J30" s="44"/>
      <c r="K30" s="44"/>
      <c r="L30" s="44"/>
      <c r="M30" s="92"/>
      <c r="N30" s="44"/>
      <c r="O30" s="44"/>
      <c r="P30" s="44"/>
      <c r="Q30" s="44"/>
    </row>
    <row r="31" spans="1:17" ht="50.1" customHeight="1" x14ac:dyDescent="0.25">
      <c r="A31" s="44"/>
      <c r="B31" s="44"/>
      <c r="C31" s="44"/>
      <c r="D31" s="44"/>
      <c r="E31" s="112"/>
      <c r="F31" s="112"/>
      <c r="G31" s="44"/>
      <c r="H31" s="44"/>
      <c r="I31" s="44"/>
      <c r="J31" s="44"/>
      <c r="K31" s="44"/>
      <c r="L31" s="44"/>
      <c r="M31" s="92"/>
      <c r="N31" s="44"/>
      <c r="O31" s="44"/>
      <c r="P31" s="44"/>
      <c r="Q31" s="44"/>
    </row>
    <row r="32" spans="1:17" ht="50.1" customHeight="1" x14ac:dyDescent="0.25">
      <c r="A32" s="44"/>
      <c r="B32" s="44"/>
      <c r="C32" s="44"/>
      <c r="D32" s="44"/>
      <c r="E32" s="112"/>
      <c r="F32" s="112"/>
      <c r="G32" s="44"/>
      <c r="H32" s="44"/>
      <c r="I32" s="44"/>
      <c r="J32" s="44"/>
      <c r="K32" s="44"/>
      <c r="L32" s="44"/>
      <c r="M32" s="92"/>
      <c r="N32" s="44"/>
      <c r="O32" s="44"/>
      <c r="P32" s="44"/>
      <c r="Q32" s="44"/>
    </row>
    <row r="33" spans="1:17" ht="50.1" customHeight="1" x14ac:dyDescent="0.25">
      <c r="A33" s="44"/>
      <c r="B33" s="44"/>
      <c r="C33" s="44"/>
      <c r="D33" s="44"/>
      <c r="E33" s="112"/>
      <c r="F33" s="112"/>
      <c r="G33" s="44"/>
      <c r="H33" s="44"/>
      <c r="I33" s="44"/>
      <c r="J33" s="44"/>
      <c r="K33" s="44"/>
      <c r="L33" s="44"/>
      <c r="M33" s="92"/>
      <c r="N33" s="44"/>
      <c r="O33" s="44"/>
      <c r="P33" s="44"/>
      <c r="Q33" s="44"/>
    </row>
    <row r="34" spans="1:17" ht="50.1" customHeight="1" x14ac:dyDescent="0.25">
      <c r="A34" s="44"/>
      <c r="B34" s="44"/>
      <c r="C34" s="44"/>
      <c r="D34" s="44"/>
      <c r="E34" s="112"/>
      <c r="F34" s="112"/>
      <c r="G34" s="44"/>
      <c r="H34" s="44"/>
      <c r="I34" s="44"/>
      <c r="J34" s="44"/>
      <c r="K34" s="44"/>
      <c r="L34" s="44"/>
      <c r="M34" s="92"/>
      <c r="N34" s="44"/>
      <c r="O34" s="44"/>
      <c r="P34" s="44"/>
      <c r="Q34" s="44"/>
    </row>
    <row r="35" spans="1:17" ht="50.1" customHeight="1" x14ac:dyDescent="0.25">
      <c r="A35" s="44"/>
      <c r="B35" s="44"/>
      <c r="C35" s="44"/>
      <c r="D35" s="44"/>
      <c r="E35" s="112"/>
      <c r="F35" s="112"/>
      <c r="G35" s="44"/>
      <c r="H35" s="44"/>
      <c r="I35" s="44"/>
      <c r="J35" s="44"/>
      <c r="K35" s="44"/>
      <c r="L35" s="44"/>
      <c r="M35" s="92"/>
      <c r="N35" s="44"/>
      <c r="O35" s="44"/>
      <c r="P35" s="44"/>
      <c r="Q35" s="44"/>
    </row>
    <row r="36" spans="1:17" ht="50.1" customHeight="1" x14ac:dyDescent="0.25">
      <c r="A36" s="44"/>
      <c r="B36" s="44"/>
      <c r="C36" s="44"/>
      <c r="D36" s="44"/>
      <c r="E36" s="112"/>
      <c r="F36" s="112"/>
      <c r="G36" s="44"/>
      <c r="H36" s="44"/>
      <c r="I36" s="44"/>
      <c r="J36" s="44"/>
      <c r="K36" s="44"/>
      <c r="L36" s="44"/>
      <c r="M36" s="92"/>
      <c r="N36" s="44"/>
      <c r="O36" s="44"/>
      <c r="P36" s="44"/>
      <c r="Q36" s="44"/>
    </row>
    <row r="37" spans="1:17" ht="50.1" customHeight="1" x14ac:dyDescent="0.25">
      <c r="A37" s="44"/>
      <c r="B37" s="44"/>
      <c r="C37" s="44"/>
      <c r="D37" s="44"/>
      <c r="E37" s="112"/>
      <c r="F37" s="112"/>
      <c r="G37" s="44"/>
      <c r="H37" s="44"/>
      <c r="I37" s="44"/>
      <c r="J37" s="44"/>
      <c r="K37" s="44"/>
      <c r="L37" s="44"/>
      <c r="M37" s="92"/>
      <c r="N37" s="44"/>
      <c r="O37" s="44"/>
      <c r="P37" s="44"/>
      <c r="Q37" s="44"/>
    </row>
    <row r="38" spans="1:17" ht="50.1" customHeight="1" x14ac:dyDescent="0.25">
      <c r="A38" s="44"/>
      <c r="B38" s="44"/>
      <c r="C38" s="44"/>
      <c r="D38" s="44"/>
      <c r="E38" s="112"/>
      <c r="F38" s="112"/>
      <c r="G38" s="44"/>
      <c r="H38" s="44"/>
      <c r="I38" s="44"/>
      <c r="J38" s="44"/>
      <c r="K38" s="44"/>
      <c r="L38" s="44"/>
      <c r="M38" s="92"/>
      <c r="N38" s="44"/>
      <c r="O38" s="44"/>
      <c r="P38" s="44"/>
      <c r="Q38" s="44"/>
    </row>
    <row r="39" spans="1:17" ht="50.1" customHeight="1" x14ac:dyDescent="0.25">
      <c r="A39" s="44"/>
      <c r="B39" s="44"/>
      <c r="C39" s="44"/>
      <c r="D39" s="44"/>
      <c r="E39" s="112"/>
      <c r="F39" s="112"/>
      <c r="G39" s="44"/>
      <c r="H39" s="44"/>
      <c r="I39" s="44"/>
      <c r="J39" s="44"/>
      <c r="K39" s="44"/>
      <c r="L39" s="44"/>
      <c r="M39" s="92"/>
      <c r="N39" s="44"/>
      <c r="O39" s="44"/>
      <c r="P39" s="44"/>
      <c r="Q39" s="44"/>
    </row>
    <row r="40" spans="1:17" ht="50.1" customHeight="1" x14ac:dyDescent="0.25">
      <c r="A40" s="44"/>
      <c r="B40" s="44"/>
      <c r="C40" s="44"/>
      <c r="D40" s="44"/>
      <c r="E40" s="112"/>
      <c r="F40" s="112"/>
      <c r="G40" s="44"/>
      <c r="H40" s="44"/>
      <c r="I40" s="44"/>
      <c r="J40" s="44"/>
      <c r="K40" s="44"/>
      <c r="L40" s="44"/>
      <c r="M40" s="92"/>
      <c r="N40" s="44"/>
      <c r="O40" s="44"/>
      <c r="P40" s="44"/>
      <c r="Q40" s="44"/>
    </row>
    <row r="41" spans="1:17" ht="50.1" customHeight="1" x14ac:dyDescent="0.25">
      <c r="A41" s="44"/>
      <c r="B41" s="44"/>
      <c r="C41" s="44"/>
      <c r="D41" s="44"/>
      <c r="E41" s="112"/>
      <c r="F41" s="112"/>
      <c r="G41" s="44"/>
      <c r="H41" s="44"/>
      <c r="I41" s="44"/>
      <c r="J41" s="44"/>
      <c r="K41" s="44"/>
      <c r="L41" s="44"/>
      <c r="M41" s="92"/>
      <c r="N41" s="44"/>
      <c r="O41" s="44"/>
      <c r="P41" s="44"/>
      <c r="Q41" s="44"/>
    </row>
    <row r="42" spans="1:17" ht="50.1" customHeight="1" x14ac:dyDescent="0.25">
      <c r="A42" s="44"/>
      <c r="B42" s="44"/>
      <c r="C42" s="44"/>
      <c r="D42" s="44"/>
      <c r="E42" s="112"/>
      <c r="F42" s="112"/>
      <c r="G42" s="44"/>
      <c r="H42" s="44"/>
      <c r="I42" s="44"/>
      <c r="J42" s="44"/>
      <c r="K42" s="44"/>
      <c r="L42" s="44"/>
      <c r="M42" s="92"/>
      <c r="N42" s="44"/>
      <c r="O42" s="44"/>
      <c r="P42" s="44"/>
      <c r="Q42" s="44"/>
    </row>
    <row r="43" spans="1:17" ht="50.1" customHeight="1" x14ac:dyDescent="0.25">
      <c r="A43" s="44"/>
      <c r="B43" s="44"/>
      <c r="C43" s="44"/>
      <c r="D43" s="44"/>
      <c r="E43" s="112"/>
      <c r="F43" s="112"/>
      <c r="G43" s="44"/>
      <c r="H43" s="44"/>
      <c r="I43" s="44"/>
      <c r="J43" s="44"/>
      <c r="K43" s="44"/>
      <c r="L43" s="44"/>
      <c r="M43" s="92"/>
      <c r="N43" s="44"/>
      <c r="O43" s="44"/>
      <c r="P43" s="44"/>
      <c r="Q43" s="44"/>
    </row>
    <row r="44" spans="1:17" ht="50.1" customHeight="1" x14ac:dyDescent="0.25">
      <c r="A44" s="44"/>
      <c r="B44" s="44"/>
      <c r="C44" s="44"/>
      <c r="D44" s="44"/>
      <c r="E44" s="112"/>
      <c r="F44" s="112"/>
      <c r="G44" s="44"/>
      <c r="H44" s="44"/>
      <c r="I44" s="44"/>
      <c r="J44" s="44"/>
      <c r="K44" s="44"/>
      <c r="L44" s="44"/>
      <c r="M44" s="92"/>
      <c r="N44" s="44"/>
      <c r="O44" s="44"/>
      <c r="P44" s="44"/>
      <c r="Q44" s="44"/>
    </row>
    <row r="45" spans="1:17" ht="50.1" customHeight="1" x14ac:dyDescent="0.25">
      <c r="A45" s="44"/>
      <c r="B45" s="44"/>
      <c r="C45" s="44"/>
      <c r="D45" s="44"/>
      <c r="E45" s="112"/>
      <c r="F45" s="112"/>
      <c r="G45" s="44"/>
      <c r="H45" s="44"/>
      <c r="I45" s="44"/>
      <c r="J45" s="44"/>
      <c r="K45" s="44"/>
      <c r="L45" s="44"/>
      <c r="M45" s="92"/>
      <c r="N45" s="44"/>
      <c r="O45" s="44"/>
      <c r="P45" s="44"/>
      <c r="Q45" s="44"/>
    </row>
    <row r="46" spans="1:17" ht="50.1" customHeight="1" x14ac:dyDescent="0.25">
      <c r="A46" s="44"/>
      <c r="B46" s="44"/>
      <c r="C46" s="44"/>
      <c r="D46" s="44"/>
      <c r="E46" s="112"/>
      <c r="F46" s="112"/>
      <c r="G46" s="44"/>
      <c r="H46" s="44"/>
      <c r="I46" s="44"/>
      <c r="J46" s="44"/>
      <c r="K46" s="44"/>
      <c r="L46" s="44"/>
      <c r="M46" s="92"/>
      <c r="N46" s="44"/>
      <c r="O46" s="44"/>
      <c r="P46" s="44"/>
      <c r="Q46" s="44"/>
    </row>
    <row r="47" spans="1:17" ht="50.1" customHeight="1" x14ac:dyDescent="0.25">
      <c r="A47" s="44"/>
      <c r="B47" s="44"/>
      <c r="C47" s="44"/>
      <c r="D47" s="44"/>
      <c r="E47" s="112"/>
      <c r="F47" s="112"/>
      <c r="G47" s="44"/>
      <c r="H47" s="44"/>
      <c r="I47" s="44"/>
      <c r="J47" s="44"/>
      <c r="K47" s="44"/>
      <c r="L47" s="44"/>
      <c r="M47" s="92"/>
      <c r="N47" s="44"/>
      <c r="O47" s="44"/>
      <c r="P47" s="44"/>
      <c r="Q47" s="44"/>
    </row>
    <row r="48" spans="1:17" ht="50.1" customHeight="1" x14ac:dyDescent="0.25">
      <c r="A48" s="44"/>
      <c r="B48" s="44"/>
      <c r="C48" s="44"/>
      <c r="D48" s="44"/>
      <c r="E48" s="112"/>
      <c r="F48" s="112"/>
      <c r="G48" s="44"/>
      <c r="H48" s="44"/>
      <c r="I48" s="44"/>
      <c r="J48" s="44"/>
      <c r="K48" s="44"/>
      <c r="L48" s="44"/>
      <c r="M48" s="92"/>
      <c r="N48" s="44"/>
      <c r="O48" s="44"/>
      <c r="P48" s="44"/>
      <c r="Q48" s="44"/>
    </row>
    <row r="49" spans="1:17" ht="50.1" customHeight="1" x14ac:dyDescent="0.25">
      <c r="A49" s="44"/>
      <c r="B49" s="44"/>
      <c r="C49" s="44"/>
      <c r="D49" s="44"/>
      <c r="E49" s="112"/>
      <c r="F49" s="112"/>
      <c r="G49" s="44"/>
      <c r="H49" s="44"/>
      <c r="I49" s="44"/>
      <c r="J49" s="44"/>
      <c r="K49" s="44"/>
      <c r="L49" s="44"/>
      <c r="M49" s="92"/>
      <c r="N49" s="44"/>
      <c r="O49" s="44"/>
      <c r="P49" s="44"/>
      <c r="Q49" s="44"/>
    </row>
    <row r="50" spans="1:17" ht="50.1" customHeight="1" x14ac:dyDescent="0.25">
      <c r="A50" s="44"/>
      <c r="B50" s="44"/>
      <c r="C50" s="44"/>
      <c r="D50" s="44"/>
      <c r="E50" s="112"/>
      <c r="F50" s="112"/>
      <c r="G50" s="44"/>
      <c r="H50" s="44"/>
      <c r="I50" s="44"/>
      <c r="J50" s="44"/>
      <c r="K50" s="44"/>
      <c r="L50" s="44"/>
      <c r="M50" s="92"/>
      <c r="N50" s="44"/>
      <c r="O50" s="44"/>
      <c r="P50" s="44"/>
      <c r="Q50" s="44"/>
    </row>
    <row r="51" spans="1:17" ht="50.1" customHeight="1" x14ac:dyDescent="0.25">
      <c r="A51" s="44"/>
      <c r="B51" s="44"/>
      <c r="C51" s="44"/>
      <c r="D51" s="44"/>
      <c r="E51" s="112"/>
      <c r="F51" s="112"/>
      <c r="G51" s="44"/>
      <c r="H51" s="44"/>
      <c r="I51" s="44"/>
      <c r="J51" s="44"/>
      <c r="K51" s="44"/>
      <c r="L51" s="44"/>
      <c r="M51" s="92"/>
      <c r="N51" s="44"/>
      <c r="O51" s="44"/>
      <c r="P51" s="44"/>
      <c r="Q51" s="44"/>
    </row>
    <row r="52" spans="1:17" ht="50.1" customHeight="1" x14ac:dyDescent="0.25">
      <c r="A52" s="44"/>
      <c r="B52" s="44"/>
      <c r="C52" s="44"/>
      <c r="D52" s="44"/>
      <c r="E52" s="112"/>
      <c r="F52" s="112"/>
      <c r="G52" s="44"/>
      <c r="H52" s="44"/>
      <c r="I52" s="44"/>
      <c r="J52" s="44"/>
      <c r="K52" s="44"/>
      <c r="L52" s="44"/>
      <c r="M52" s="92"/>
      <c r="N52" s="44"/>
      <c r="O52" s="44"/>
      <c r="P52" s="44"/>
      <c r="Q52" s="44"/>
    </row>
    <row r="53" spans="1:17" ht="50.1" customHeight="1" x14ac:dyDescent="0.25">
      <c r="A53" s="44"/>
      <c r="B53" s="44"/>
      <c r="C53" s="44"/>
      <c r="D53" s="44"/>
      <c r="E53" s="112"/>
      <c r="F53" s="112"/>
      <c r="G53" s="44"/>
      <c r="H53" s="44"/>
      <c r="I53" s="44"/>
      <c r="J53" s="44"/>
      <c r="K53" s="44"/>
      <c r="L53" s="44"/>
      <c r="M53" s="92"/>
      <c r="N53" s="44"/>
      <c r="O53" s="44"/>
      <c r="P53" s="44"/>
      <c r="Q53" s="44"/>
    </row>
    <row r="54" spans="1:17" ht="50.1" customHeight="1" x14ac:dyDescent="0.25">
      <c r="A54" s="44"/>
      <c r="B54" s="44"/>
      <c r="C54" s="44"/>
      <c r="D54" s="44"/>
      <c r="E54" s="112"/>
      <c r="F54" s="112"/>
      <c r="G54" s="44"/>
      <c r="H54" s="44"/>
      <c r="I54" s="44"/>
      <c r="J54" s="44"/>
      <c r="K54" s="44"/>
      <c r="L54" s="44"/>
      <c r="M54" s="92"/>
      <c r="N54" s="44"/>
      <c r="O54" s="44"/>
      <c r="P54" s="44"/>
      <c r="Q54" s="44"/>
    </row>
    <row r="55" spans="1:17" ht="50.1" customHeight="1" x14ac:dyDescent="0.25">
      <c r="A55" s="44"/>
      <c r="B55" s="44"/>
      <c r="C55" s="44"/>
      <c r="D55" s="44"/>
      <c r="E55" s="112"/>
      <c r="F55" s="112"/>
      <c r="G55" s="44"/>
      <c r="H55" s="44"/>
      <c r="I55" s="44"/>
      <c r="J55" s="44"/>
      <c r="K55" s="44"/>
      <c r="L55" s="44"/>
      <c r="M55" s="92"/>
      <c r="N55" s="44"/>
      <c r="O55" s="44"/>
      <c r="P55" s="44"/>
      <c r="Q55" s="44"/>
    </row>
    <row r="56" spans="1:17" ht="50.1" customHeight="1" x14ac:dyDescent="0.25">
      <c r="A56" s="44"/>
      <c r="B56" s="44"/>
      <c r="C56" s="44"/>
      <c r="D56" s="44"/>
      <c r="E56" s="112"/>
      <c r="F56" s="112"/>
      <c r="G56" s="44"/>
      <c r="H56" s="44"/>
      <c r="I56" s="44"/>
      <c r="J56" s="44"/>
      <c r="K56" s="44"/>
      <c r="L56" s="44"/>
      <c r="M56" s="92"/>
      <c r="N56" s="44"/>
      <c r="O56" s="44"/>
      <c r="P56" s="44"/>
      <c r="Q56" s="44"/>
    </row>
    <row r="57" spans="1:17" ht="50.1" customHeight="1" x14ac:dyDescent="0.25">
      <c r="A57" s="44"/>
      <c r="B57" s="44"/>
      <c r="C57" s="44"/>
      <c r="D57" s="44"/>
      <c r="E57" s="112"/>
      <c r="F57" s="112"/>
      <c r="G57" s="44"/>
      <c r="H57" s="44"/>
      <c r="I57" s="44"/>
      <c r="J57" s="44"/>
      <c r="K57" s="44"/>
      <c r="L57" s="44"/>
      <c r="M57" s="92"/>
      <c r="N57" s="44"/>
      <c r="O57" s="44"/>
      <c r="P57" s="44"/>
      <c r="Q57" s="44"/>
    </row>
    <row r="58" spans="1:17" ht="50.1" customHeight="1" x14ac:dyDescent="0.25">
      <c r="A58" s="44"/>
      <c r="B58" s="44"/>
      <c r="C58" s="44"/>
      <c r="D58" s="44"/>
      <c r="E58" s="112"/>
      <c r="F58" s="112"/>
      <c r="G58" s="44"/>
      <c r="H58" s="44"/>
      <c r="I58" s="44"/>
      <c r="J58" s="44"/>
      <c r="K58" s="44"/>
      <c r="L58" s="44"/>
      <c r="M58" s="92"/>
      <c r="N58" s="44"/>
      <c r="O58" s="44"/>
      <c r="P58" s="44"/>
      <c r="Q58" s="44"/>
    </row>
    <row r="59" spans="1:17" ht="50.1" customHeight="1" x14ac:dyDescent="0.25">
      <c r="A59" s="44"/>
      <c r="B59" s="44"/>
      <c r="C59" s="44"/>
      <c r="D59" s="44"/>
      <c r="E59" s="112"/>
      <c r="F59" s="112"/>
      <c r="G59" s="44"/>
      <c r="H59" s="44"/>
      <c r="I59" s="44"/>
      <c r="J59" s="44"/>
      <c r="K59" s="44"/>
      <c r="L59" s="44"/>
      <c r="M59" s="92"/>
      <c r="N59" s="44"/>
      <c r="O59" s="44"/>
      <c r="P59" s="44"/>
      <c r="Q59" s="44"/>
    </row>
    <row r="60" spans="1:17" ht="50.1" customHeight="1" x14ac:dyDescent="0.25">
      <c r="A60" s="44"/>
      <c r="B60" s="44"/>
      <c r="C60" s="44"/>
      <c r="D60" s="44"/>
      <c r="E60" s="112"/>
      <c r="F60" s="112"/>
      <c r="G60" s="44"/>
      <c r="H60" s="44"/>
      <c r="I60" s="44"/>
      <c r="J60" s="44"/>
      <c r="K60" s="44"/>
      <c r="L60" s="44"/>
      <c r="M60" s="92"/>
      <c r="N60" s="44"/>
      <c r="O60" s="44"/>
      <c r="P60" s="44"/>
      <c r="Q60" s="44"/>
    </row>
    <row r="61" spans="1:17" ht="50.1" customHeight="1" x14ac:dyDescent="0.25">
      <c r="A61" s="44"/>
      <c r="B61" s="44"/>
      <c r="C61" s="44"/>
      <c r="D61" s="44"/>
      <c r="E61" s="112"/>
      <c r="F61" s="112"/>
      <c r="G61" s="44"/>
      <c r="H61" s="44"/>
      <c r="I61" s="44"/>
      <c r="J61" s="44"/>
      <c r="K61" s="44"/>
      <c r="L61" s="44"/>
      <c r="M61" s="92"/>
      <c r="N61" s="44"/>
      <c r="O61" s="44"/>
      <c r="P61" s="44"/>
      <c r="Q61" s="44"/>
    </row>
    <row r="62" spans="1:17" ht="50.1" customHeight="1" x14ac:dyDescent="0.25">
      <c r="A62" s="44"/>
      <c r="B62" s="44"/>
      <c r="C62" s="44"/>
      <c r="D62" s="44"/>
      <c r="E62" s="112"/>
      <c r="F62" s="112"/>
      <c r="G62" s="44"/>
      <c r="H62" s="44"/>
      <c r="I62" s="44"/>
      <c r="J62" s="44"/>
      <c r="K62" s="44"/>
      <c r="L62" s="44"/>
      <c r="M62" s="92"/>
      <c r="N62" s="44"/>
      <c r="O62" s="44"/>
      <c r="P62" s="44"/>
      <c r="Q62" s="44"/>
    </row>
    <row r="63" spans="1:17" ht="50.1" customHeight="1" x14ac:dyDescent="0.25">
      <c r="A63" s="44"/>
      <c r="B63" s="44"/>
      <c r="C63" s="44"/>
      <c r="D63" s="44"/>
      <c r="E63" s="112"/>
      <c r="F63" s="112"/>
      <c r="G63" s="44"/>
      <c r="H63" s="44"/>
      <c r="I63" s="44"/>
      <c r="J63" s="44"/>
      <c r="K63" s="44"/>
      <c r="L63" s="44"/>
      <c r="M63" s="92"/>
      <c r="N63" s="44"/>
      <c r="O63" s="44"/>
      <c r="P63" s="44"/>
      <c r="Q63" s="44"/>
    </row>
    <row r="64" spans="1:17" ht="50.1" customHeight="1" x14ac:dyDescent="0.25">
      <c r="A64" s="44"/>
      <c r="B64" s="44"/>
      <c r="C64" s="44"/>
      <c r="D64" s="44"/>
      <c r="E64" s="112"/>
      <c r="F64" s="112"/>
      <c r="G64" s="44"/>
      <c r="H64" s="44"/>
      <c r="I64" s="44"/>
      <c r="J64" s="44"/>
      <c r="K64" s="44"/>
      <c r="L64" s="44"/>
      <c r="M64" s="92"/>
      <c r="N64" s="44"/>
      <c r="O64" s="44"/>
      <c r="P64" s="44"/>
      <c r="Q64" s="44"/>
    </row>
    <row r="65" spans="1:17" ht="50.1" customHeight="1" x14ac:dyDescent="0.25">
      <c r="A65" s="44"/>
      <c r="B65" s="44"/>
      <c r="C65" s="44"/>
      <c r="D65" s="44"/>
      <c r="E65" s="112"/>
      <c r="F65" s="112"/>
      <c r="G65" s="44"/>
      <c r="H65" s="44"/>
      <c r="I65" s="44"/>
      <c r="J65" s="44"/>
      <c r="K65" s="44"/>
      <c r="L65" s="44"/>
      <c r="M65" s="92"/>
      <c r="N65" s="44"/>
      <c r="O65" s="44"/>
      <c r="P65" s="44"/>
      <c r="Q65" s="44"/>
    </row>
    <row r="66" spans="1:17" ht="50.1" customHeight="1" x14ac:dyDescent="0.25">
      <c r="A66" s="44"/>
      <c r="B66" s="44"/>
      <c r="C66" s="44"/>
      <c r="D66" s="44"/>
      <c r="E66" s="112"/>
      <c r="F66" s="112"/>
      <c r="G66" s="44"/>
      <c r="H66" s="44"/>
      <c r="I66" s="44"/>
      <c r="J66" s="44"/>
      <c r="K66" s="44"/>
      <c r="L66" s="44"/>
      <c r="M66" s="92"/>
      <c r="N66" s="44"/>
      <c r="O66" s="44"/>
      <c r="P66" s="44"/>
      <c r="Q66" s="44"/>
    </row>
    <row r="67" spans="1:17" ht="50.1" customHeight="1" x14ac:dyDescent="0.25">
      <c r="A67" s="44"/>
      <c r="B67" s="44"/>
      <c r="C67" s="44"/>
      <c r="D67" s="44"/>
      <c r="E67" s="112"/>
      <c r="F67" s="112"/>
      <c r="G67" s="44"/>
      <c r="H67" s="44"/>
      <c r="I67" s="44"/>
      <c r="J67" s="44"/>
      <c r="K67" s="44"/>
      <c r="L67" s="44"/>
      <c r="M67" s="92"/>
      <c r="N67" s="44"/>
      <c r="O67" s="44"/>
      <c r="P67" s="44"/>
      <c r="Q67" s="44"/>
    </row>
    <row r="68" spans="1:17" ht="50.1" customHeight="1" x14ac:dyDescent="0.25">
      <c r="A68" s="44"/>
      <c r="B68" s="44"/>
      <c r="C68" s="44"/>
      <c r="D68" s="44"/>
      <c r="E68" s="112"/>
      <c r="F68" s="112"/>
      <c r="G68" s="44"/>
      <c r="H68" s="44"/>
      <c r="I68" s="44"/>
      <c r="J68" s="44"/>
      <c r="K68" s="44"/>
      <c r="L68" s="44"/>
      <c r="M68" s="92"/>
      <c r="N68" s="44"/>
      <c r="O68" s="44"/>
      <c r="P68" s="44"/>
      <c r="Q68" s="44"/>
    </row>
    <row r="69" spans="1:17" ht="50.1" customHeight="1" x14ac:dyDescent="0.25">
      <c r="A69" s="44"/>
      <c r="B69" s="44"/>
      <c r="C69" s="44"/>
      <c r="D69" s="44"/>
      <c r="E69" s="112"/>
      <c r="F69" s="112"/>
      <c r="G69" s="44"/>
      <c r="H69" s="44"/>
      <c r="I69" s="44"/>
      <c r="J69" s="44"/>
      <c r="K69" s="44"/>
      <c r="L69" s="44"/>
      <c r="M69" s="92"/>
      <c r="N69" s="44"/>
      <c r="O69" s="44"/>
      <c r="P69" s="44"/>
      <c r="Q69" s="44"/>
    </row>
    <row r="70" spans="1:17" ht="50.1" customHeight="1" x14ac:dyDescent="0.25">
      <c r="A70" s="44"/>
      <c r="B70" s="44"/>
      <c r="C70" s="44"/>
      <c r="D70" s="44"/>
      <c r="E70" s="112"/>
      <c r="F70" s="112"/>
      <c r="G70" s="44"/>
      <c r="H70" s="44"/>
      <c r="I70" s="44"/>
      <c r="J70" s="44"/>
      <c r="K70" s="44"/>
      <c r="L70" s="44"/>
      <c r="M70" s="92"/>
      <c r="N70" s="44"/>
      <c r="O70" s="44"/>
      <c r="P70" s="44"/>
      <c r="Q70" s="44"/>
    </row>
    <row r="71" spans="1:17" ht="50.1" customHeight="1" x14ac:dyDescent="0.25">
      <c r="A71" s="44"/>
      <c r="B71" s="44"/>
      <c r="C71" s="44"/>
      <c r="D71" s="44"/>
      <c r="E71" s="112"/>
      <c r="F71" s="112"/>
      <c r="G71" s="44"/>
      <c r="H71" s="44"/>
      <c r="I71" s="44"/>
      <c r="J71" s="44"/>
      <c r="K71" s="44"/>
      <c r="L71" s="44"/>
      <c r="M71" s="92"/>
      <c r="N71" s="44"/>
      <c r="O71" s="44"/>
      <c r="P71" s="44"/>
      <c r="Q71" s="44"/>
    </row>
    <row r="72" spans="1:17" ht="50.1" customHeight="1" x14ac:dyDescent="0.25">
      <c r="A72" s="44"/>
      <c r="B72" s="44"/>
      <c r="C72" s="44"/>
      <c r="D72" s="44"/>
      <c r="E72" s="112"/>
      <c r="F72" s="112"/>
      <c r="G72" s="44"/>
      <c r="H72" s="44"/>
      <c r="I72" s="44"/>
      <c r="J72" s="44"/>
      <c r="K72" s="44"/>
      <c r="L72" s="44"/>
      <c r="M72" s="92"/>
      <c r="N72" s="44"/>
      <c r="O72" s="44"/>
      <c r="P72" s="44"/>
      <c r="Q72" s="44"/>
    </row>
    <row r="73" spans="1:17" ht="50.1" customHeight="1" x14ac:dyDescent="0.25">
      <c r="A73" s="44"/>
      <c r="B73" s="44"/>
      <c r="C73" s="44"/>
      <c r="D73" s="44"/>
      <c r="E73" s="112"/>
      <c r="F73" s="112"/>
      <c r="G73" s="44"/>
      <c r="H73" s="44"/>
      <c r="I73" s="44"/>
      <c r="J73" s="44"/>
      <c r="K73" s="44"/>
      <c r="L73" s="44"/>
      <c r="M73" s="92"/>
      <c r="N73" s="44"/>
      <c r="O73" s="44"/>
      <c r="P73" s="44"/>
      <c r="Q73" s="44"/>
    </row>
    <row r="74" spans="1:17" ht="50.1" customHeight="1" x14ac:dyDescent="0.25">
      <c r="A74" s="44"/>
      <c r="B74" s="44"/>
      <c r="C74" s="44"/>
      <c r="D74" s="44"/>
      <c r="E74" s="112"/>
      <c r="F74" s="112"/>
      <c r="G74" s="44"/>
      <c r="H74" s="44"/>
      <c r="I74" s="44"/>
      <c r="J74" s="44"/>
      <c r="K74" s="44"/>
      <c r="L74" s="44"/>
      <c r="M74" s="92"/>
      <c r="N74" s="44"/>
      <c r="O74" s="44"/>
      <c r="P74" s="44"/>
      <c r="Q74" s="44"/>
    </row>
    <row r="75" spans="1:17" ht="50.1" customHeight="1" x14ac:dyDescent="0.25">
      <c r="A75" s="44"/>
      <c r="B75" s="44"/>
      <c r="C75" s="44"/>
      <c r="D75" s="44"/>
      <c r="E75" s="112"/>
      <c r="F75" s="112"/>
      <c r="G75" s="44"/>
      <c r="H75" s="44"/>
      <c r="I75" s="44"/>
      <c r="J75" s="44"/>
      <c r="K75" s="44"/>
      <c r="L75" s="44"/>
      <c r="M75" s="92"/>
      <c r="N75" s="44"/>
      <c r="O75" s="44"/>
      <c r="P75" s="44"/>
      <c r="Q75" s="44"/>
    </row>
    <row r="76" spans="1:17" ht="50.1" customHeight="1" x14ac:dyDescent="0.25">
      <c r="A76" s="44"/>
      <c r="B76" s="44"/>
      <c r="C76" s="44"/>
      <c r="D76" s="44"/>
      <c r="E76" s="112"/>
      <c r="F76" s="112"/>
      <c r="G76" s="44"/>
      <c r="H76" s="44"/>
      <c r="I76" s="44"/>
      <c r="J76" s="44"/>
      <c r="K76" s="44"/>
      <c r="L76" s="44"/>
      <c r="M76" s="92"/>
      <c r="N76" s="44"/>
      <c r="O76" s="44"/>
      <c r="P76" s="44"/>
      <c r="Q76" s="44"/>
    </row>
    <row r="77" spans="1:17" ht="50.1" customHeight="1" x14ac:dyDescent="0.25">
      <c r="A77" s="44"/>
      <c r="B77" s="44"/>
      <c r="C77" s="44"/>
      <c r="D77" s="44"/>
      <c r="E77" s="112"/>
      <c r="F77" s="112"/>
      <c r="G77" s="44"/>
      <c r="H77" s="44"/>
      <c r="I77" s="44"/>
      <c r="J77" s="44"/>
      <c r="K77" s="44"/>
      <c r="L77" s="44"/>
      <c r="M77" s="92"/>
      <c r="N77" s="44"/>
      <c r="O77" s="44"/>
      <c r="P77" s="44"/>
      <c r="Q77" s="44"/>
    </row>
    <row r="78" spans="1:17" ht="50.1" customHeight="1" x14ac:dyDescent="0.25">
      <c r="A78" s="44"/>
      <c r="B78" s="44"/>
      <c r="C78" s="44"/>
      <c r="D78" s="44"/>
      <c r="E78" s="112"/>
      <c r="F78" s="112"/>
      <c r="G78" s="44"/>
      <c r="H78" s="44"/>
      <c r="I78" s="44"/>
      <c r="J78" s="44"/>
      <c r="K78" s="44"/>
      <c r="L78" s="44"/>
      <c r="M78" s="92"/>
      <c r="N78" s="44"/>
      <c r="O78" s="44"/>
      <c r="P78" s="44"/>
      <c r="Q78" s="44"/>
    </row>
    <row r="79" spans="1:17" ht="50.1" customHeight="1" x14ac:dyDescent="0.25">
      <c r="A79" s="44"/>
      <c r="B79" s="44"/>
      <c r="C79" s="44"/>
      <c r="D79" s="44"/>
      <c r="E79" s="112"/>
      <c r="F79" s="112"/>
      <c r="G79" s="44"/>
      <c r="H79" s="44"/>
      <c r="I79" s="44"/>
      <c r="J79" s="44"/>
      <c r="K79" s="44"/>
      <c r="L79" s="44"/>
      <c r="M79" s="92"/>
      <c r="N79" s="44"/>
      <c r="O79" s="44"/>
      <c r="P79" s="44"/>
      <c r="Q79" s="44"/>
    </row>
    <row r="80" spans="1:17" ht="50.1" customHeight="1" x14ac:dyDescent="0.25">
      <c r="A80" s="44"/>
      <c r="B80" s="44"/>
      <c r="C80" s="44"/>
      <c r="D80" s="44"/>
      <c r="E80" s="112"/>
      <c r="F80" s="112"/>
      <c r="G80" s="44"/>
      <c r="H80" s="44"/>
      <c r="I80" s="44"/>
      <c r="J80" s="44"/>
      <c r="K80" s="44"/>
      <c r="L80" s="44"/>
      <c r="M80" s="92"/>
      <c r="N80" s="44"/>
      <c r="O80" s="44"/>
      <c r="P80" s="44"/>
      <c r="Q80" s="44"/>
    </row>
    <row r="81" spans="1:17" ht="50.1" customHeight="1" x14ac:dyDescent="0.25">
      <c r="A81" s="44"/>
      <c r="B81" s="44"/>
      <c r="C81" s="44"/>
      <c r="D81" s="44"/>
      <c r="E81" s="112"/>
      <c r="F81" s="112"/>
      <c r="G81" s="44"/>
      <c r="H81" s="44"/>
      <c r="I81" s="44"/>
      <c r="J81" s="44"/>
      <c r="K81" s="44"/>
      <c r="L81" s="44"/>
      <c r="M81" s="92"/>
      <c r="N81" s="44"/>
      <c r="O81" s="44"/>
      <c r="P81" s="44"/>
      <c r="Q81" s="44"/>
    </row>
    <row r="82" spans="1:17" ht="50.1" customHeight="1" x14ac:dyDescent="0.25">
      <c r="A82" s="44"/>
      <c r="B82" s="44"/>
      <c r="C82" s="44"/>
      <c r="D82" s="44"/>
      <c r="E82" s="112"/>
      <c r="F82" s="112"/>
      <c r="G82" s="44"/>
      <c r="H82" s="44"/>
      <c r="I82" s="44"/>
      <c r="J82" s="44"/>
      <c r="K82" s="44"/>
      <c r="L82" s="44"/>
      <c r="M82" s="92"/>
      <c r="N82" s="44"/>
      <c r="O82" s="44"/>
      <c r="P82" s="44"/>
      <c r="Q82" s="44"/>
    </row>
    <row r="83" spans="1:17" ht="50.1" customHeight="1" x14ac:dyDescent="0.25">
      <c r="A83" s="44"/>
      <c r="B83" s="44"/>
      <c r="C83" s="44"/>
      <c r="D83" s="44"/>
      <c r="E83" s="112"/>
      <c r="F83" s="112"/>
      <c r="G83" s="44"/>
      <c r="H83" s="44"/>
      <c r="I83" s="44"/>
      <c r="J83" s="44"/>
      <c r="K83" s="44"/>
      <c r="L83" s="44"/>
      <c r="M83" s="92"/>
      <c r="N83" s="44"/>
      <c r="O83" s="44"/>
      <c r="P83" s="44"/>
      <c r="Q83" s="44"/>
    </row>
    <row r="84" spans="1:17" ht="50.1" customHeight="1" x14ac:dyDescent="0.25">
      <c r="A84" s="44"/>
      <c r="B84" s="44"/>
      <c r="C84" s="44"/>
      <c r="D84" s="44"/>
      <c r="E84" s="112"/>
      <c r="F84" s="112"/>
      <c r="G84" s="44"/>
      <c r="H84" s="44"/>
      <c r="I84" s="44"/>
      <c r="J84" s="44"/>
      <c r="K84" s="44"/>
      <c r="L84" s="44"/>
      <c r="M84" s="92"/>
      <c r="N84" s="44"/>
      <c r="O84" s="44"/>
      <c r="P84" s="44"/>
      <c r="Q84" s="44"/>
    </row>
    <row r="85" spans="1:17" ht="50.1" customHeight="1" x14ac:dyDescent="0.25">
      <c r="A85" s="44"/>
      <c r="B85" s="44"/>
      <c r="C85" s="44"/>
      <c r="D85" s="44"/>
      <c r="E85" s="112"/>
      <c r="F85" s="112"/>
      <c r="G85" s="44"/>
      <c r="H85" s="44"/>
      <c r="I85" s="44"/>
      <c r="J85" s="44"/>
      <c r="K85" s="44"/>
      <c r="L85" s="44"/>
      <c r="M85" s="92"/>
      <c r="N85" s="44"/>
      <c r="O85" s="44"/>
      <c r="P85" s="44"/>
      <c r="Q85" s="44"/>
    </row>
    <row r="86" spans="1:17" ht="50.1" customHeight="1" x14ac:dyDescent="0.25">
      <c r="A86" s="44"/>
      <c r="B86" s="44"/>
      <c r="C86" s="44"/>
      <c r="D86" s="44"/>
      <c r="E86" s="112"/>
      <c r="F86" s="112"/>
      <c r="G86" s="44"/>
      <c r="H86" s="44"/>
      <c r="I86" s="44"/>
      <c r="J86" s="44"/>
      <c r="K86" s="44"/>
      <c r="L86" s="44"/>
      <c r="M86" s="92"/>
      <c r="N86" s="44"/>
      <c r="O86" s="44"/>
      <c r="P86" s="44"/>
      <c r="Q86" s="44"/>
    </row>
    <row r="87" spans="1:17" ht="50.1" customHeight="1" x14ac:dyDescent="0.25">
      <c r="A87" s="44"/>
      <c r="B87" s="44"/>
      <c r="C87" s="44"/>
      <c r="D87" s="44"/>
      <c r="E87" s="112"/>
      <c r="F87" s="112"/>
      <c r="G87" s="44"/>
      <c r="H87" s="44"/>
      <c r="I87" s="44"/>
      <c r="J87" s="44"/>
      <c r="K87" s="44"/>
      <c r="L87" s="44"/>
      <c r="M87" s="92"/>
      <c r="N87" s="44"/>
      <c r="O87" s="44"/>
      <c r="P87" s="44"/>
      <c r="Q87" s="44"/>
    </row>
    <row r="88" spans="1:17" ht="50.1" customHeight="1" x14ac:dyDescent="0.25">
      <c r="A88" s="44"/>
      <c r="B88" s="44"/>
      <c r="C88" s="44"/>
      <c r="D88" s="44"/>
      <c r="E88" s="112"/>
      <c r="F88" s="112"/>
      <c r="G88" s="44"/>
      <c r="H88" s="44"/>
      <c r="I88" s="44"/>
      <c r="J88" s="44"/>
      <c r="K88" s="44"/>
      <c r="L88" s="44"/>
      <c r="M88" s="92"/>
      <c r="N88" s="44"/>
      <c r="O88" s="44"/>
      <c r="P88" s="44"/>
      <c r="Q88" s="44"/>
    </row>
    <row r="89" spans="1:17" ht="50.1" customHeight="1" x14ac:dyDescent="0.25">
      <c r="A89" s="44"/>
      <c r="B89" s="44"/>
      <c r="C89" s="44"/>
      <c r="D89" s="44"/>
      <c r="E89" s="112"/>
      <c r="F89" s="112"/>
      <c r="G89" s="44"/>
      <c r="H89" s="44"/>
      <c r="I89" s="44"/>
      <c r="J89" s="44"/>
      <c r="K89" s="44"/>
      <c r="L89" s="44"/>
      <c r="M89" s="92"/>
      <c r="N89" s="44"/>
      <c r="O89" s="44"/>
      <c r="P89" s="44"/>
      <c r="Q89" s="44"/>
    </row>
    <row r="90" spans="1:17" ht="50.1" customHeight="1" x14ac:dyDescent="0.25">
      <c r="A90" s="44"/>
      <c r="B90" s="44"/>
      <c r="C90" s="44"/>
      <c r="D90" s="44"/>
      <c r="E90" s="112"/>
      <c r="F90" s="112"/>
      <c r="G90" s="44"/>
      <c r="H90" s="44"/>
      <c r="I90" s="44"/>
      <c r="J90" s="44"/>
      <c r="K90" s="44"/>
      <c r="L90" s="44"/>
      <c r="M90" s="92"/>
      <c r="N90" s="44"/>
      <c r="O90" s="44"/>
      <c r="P90" s="44"/>
      <c r="Q90" s="44"/>
    </row>
    <row r="91" spans="1:17" ht="50.1" customHeight="1" x14ac:dyDescent="0.25">
      <c r="A91" s="44"/>
      <c r="B91" s="44"/>
      <c r="C91" s="44"/>
      <c r="D91" s="44"/>
      <c r="E91" s="112"/>
      <c r="F91" s="112"/>
      <c r="G91" s="44"/>
      <c r="H91" s="44"/>
      <c r="I91" s="44"/>
      <c r="J91" s="44"/>
      <c r="K91" s="44"/>
      <c r="L91" s="44"/>
      <c r="M91" s="92"/>
      <c r="N91" s="44"/>
      <c r="O91" s="44"/>
      <c r="P91" s="44"/>
      <c r="Q91" s="44"/>
    </row>
    <row r="92" spans="1:17" ht="50.1" customHeight="1" x14ac:dyDescent="0.25">
      <c r="A92" s="44"/>
      <c r="B92" s="44"/>
      <c r="C92" s="44"/>
      <c r="D92" s="44"/>
      <c r="E92" s="112"/>
      <c r="F92" s="112"/>
      <c r="G92" s="44"/>
      <c r="H92" s="44"/>
      <c r="I92" s="44"/>
      <c r="J92" s="44"/>
      <c r="K92" s="44"/>
      <c r="L92" s="44"/>
      <c r="M92" s="92"/>
      <c r="N92" s="44"/>
      <c r="O92" s="44"/>
      <c r="P92" s="44"/>
      <c r="Q92" s="44"/>
    </row>
    <row r="93" spans="1:17" ht="50.1" customHeight="1" x14ac:dyDescent="0.25">
      <c r="A93" s="44"/>
      <c r="B93" s="44"/>
      <c r="C93" s="44"/>
      <c r="D93" s="44"/>
      <c r="E93" s="112"/>
      <c r="F93" s="112"/>
      <c r="G93" s="44"/>
      <c r="H93" s="44"/>
      <c r="I93" s="44"/>
      <c r="J93" s="44"/>
      <c r="K93" s="44"/>
      <c r="L93" s="44"/>
      <c r="M93" s="92"/>
      <c r="N93" s="44"/>
      <c r="O93" s="44"/>
      <c r="P93" s="44"/>
      <c r="Q93" s="44"/>
    </row>
    <row r="94" spans="1:17" ht="50.1" customHeight="1" x14ac:dyDescent="0.25">
      <c r="A94" s="44"/>
      <c r="B94" s="44"/>
      <c r="C94" s="44"/>
      <c r="D94" s="44"/>
      <c r="E94" s="112"/>
      <c r="F94" s="112"/>
      <c r="G94" s="44"/>
      <c r="H94" s="44"/>
      <c r="I94" s="44"/>
      <c r="J94" s="44"/>
      <c r="K94" s="44"/>
      <c r="L94" s="44"/>
      <c r="M94" s="92"/>
      <c r="N94" s="44"/>
      <c r="O94" s="44"/>
      <c r="P94" s="44"/>
      <c r="Q94" s="44"/>
    </row>
    <row r="95" spans="1:17" ht="50.1" customHeight="1" x14ac:dyDescent="0.25">
      <c r="A95" s="44"/>
      <c r="B95" s="44"/>
      <c r="C95" s="44"/>
      <c r="D95" s="44"/>
      <c r="E95" s="112"/>
      <c r="F95" s="112"/>
      <c r="G95" s="44"/>
      <c r="H95" s="44"/>
      <c r="I95" s="44"/>
      <c r="J95" s="44"/>
      <c r="K95" s="44"/>
      <c r="L95" s="44"/>
      <c r="M95" s="92"/>
      <c r="N95" s="44"/>
      <c r="O95" s="44"/>
      <c r="P95" s="44"/>
      <c r="Q95" s="44"/>
    </row>
    <row r="96" spans="1:17" ht="50.1" customHeight="1" x14ac:dyDescent="0.25">
      <c r="A96" s="44"/>
      <c r="B96" s="44"/>
      <c r="C96" s="44"/>
      <c r="D96" s="44"/>
      <c r="E96" s="112"/>
      <c r="F96" s="112"/>
      <c r="G96" s="44"/>
      <c r="H96" s="44"/>
      <c r="I96" s="44"/>
      <c r="J96" s="44"/>
      <c r="K96" s="44"/>
      <c r="L96" s="44"/>
      <c r="M96" s="92"/>
      <c r="N96" s="44"/>
      <c r="O96" s="44"/>
      <c r="P96" s="44"/>
      <c r="Q96" s="44"/>
    </row>
    <row r="97" spans="1:17" ht="50.1" customHeight="1" x14ac:dyDescent="0.25">
      <c r="A97" s="44"/>
      <c r="B97" s="44"/>
      <c r="C97" s="44"/>
      <c r="D97" s="44"/>
      <c r="E97" s="112"/>
      <c r="F97" s="112"/>
      <c r="G97" s="44"/>
      <c r="H97" s="44"/>
      <c r="I97" s="44"/>
      <c r="J97" s="44"/>
      <c r="K97" s="44"/>
      <c r="L97" s="44"/>
      <c r="M97" s="92"/>
      <c r="N97" s="44"/>
      <c r="O97" s="44"/>
      <c r="P97" s="44"/>
      <c r="Q97" s="44"/>
    </row>
    <row r="98" spans="1:17" ht="50.1" customHeight="1" x14ac:dyDescent="0.25">
      <c r="A98" s="44"/>
      <c r="B98" s="44"/>
      <c r="C98" s="44"/>
      <c r="D98" s="44"/>
      <c r="E98" s="112"/>
      <c r="F98" s="112"/>
      <c r="G98" s="44"/>
      <c r="H98" s="44"/>
      <c r="I98" s="44"/>
      <c r="J98" s="44"/>
      <c r="K98" s="44"/>
      <c r="L98" s="44"/>
      <c r="M98" s="92"/>
      <c r="N98" s="44"/>
      <c r="O98" s="44"/>
      <c r="P98" s="44"/>
      <c r="Q98" s="44"/>
    </row>
    <row r="99" spans="1:17" ht="50.1" customHeight="1" x14ac:dyDescent="0.25">
      <c r="A99" s="44"/>
      <c r="B99" s="44"/>
      <c r="C99" s="44"/>
      <c r="D99" s="44"/>
      <c r="E99" s="112"/>
      <c r="F99" s="112"/>
      <c r="G99" s="44"/>
      <c r="H99" s="44"/>
      <c r="I99" s="44"/>
      <c r="J99" s="44"/>
      <c r="K99" s="44"/>
      <c r="L99" s="44"/>
      <c r="M99" s="92"/>
      <c r="N99" s="44"/>
      <c r="O99" s="44"/>
      <c r="P99" s="44"/>
      <c r="Q99" s="44"/>
    </row>
    <row r="100" spans="1:17" ht="50.1" customHeight="1" x14ac:dyDescent="0.25">
      <c r="A100" s="44"/>
      <c r="B100" s="44"/>
      <c r="C100" s="44"/>
      <c r="D100" s="44"/>
      <c r="E100" s="112"/>
      <c r="F100" s="112"/>
      <c r="G100" s="44"/>
      <c r="H100" s="44"/>
      <c r="I100" s="44"/>
      <c r="J100" s="44"/>
      <c r="K100" s="44"/>
      <c r="L100" s="44"/>
      <c r="M100" s="92"/>
      <c r="N100" s="44"/>
      <c r="O100" s="44"/>
      <c r="P100" s="44"/>
      <c r="Q100" s="44"/>
    </row>
    <row r="101" spans="1:17" ht="50.1" customHeight="1" x14ac:dyDescent="0.25">
      <c r="A101" s="44"/>
      <c r="B101" s="44"/>
      <c r="C101" s="44"/>
      <c r="D101" s="44"/>
      <c r="E101" s="112"/>
      <c r="F101" s="112"/>
      <c r="G101" s="44"/>
      <c r="H101" s="44"/>
      <c r="I101" s="44"/>
      <c r="J101" s="44"/>
      <c r="K101" s="44"/>
      <c r="L101" s="44"/>
      <c r="M101" s="92"/>
      <c r="N101" s="44"/>
      <c r="O101" s="44"/>
      <c r="P101" s="44"/>
      <c r="Q101" s="44"/>
    </row>
    <row r="102" spans="1:17" ht="50.1" customHeight="1" x14ac:dyDescent="0.25">
      <c r="A102" s="44"/>
      <c r="B102" s="44"/>
      <c r="C102" s="44"/>
      <c r="D102" s="44"/>
      <c r="E102" s="112"/>
      <c r="F102" s="112"/>
      <c r="G102" s="44"/>
      <c r="H102" s="44"/>
      <c r="I102" s="44"/>
      <c r="J102" s="44"/>
      <c r="K102" s="44"/>
      <c r="L102" s="44"/>
      <c r="M102" s="92"/>
      <c r="N102" s="44"/>
      <c r="O102" s="44"/>
      <c r="P102" s="44"/>
      <c r="Q102" s="44"/>
    </row>
    <row r="103" spans="1:17" ht="50.1" customHeight="1" x14ac:dyDescent="0.25">
      <c r="A103" s="44"/>
      <c r="B103" s="44"/>
      <c r="C103" s="44"/>
      <c r="D103" s="44"/>
      <c r="E103" s="112"/>
      <c r="F103" s="112"/>
      <c r="G103" s="44"/>
      <c r="H103" s="44"/>
      <c r="I103" s="44"/>
      <c r="J103" s="44"/>
      <c r="K103" s="44"/>
      <c r="L103" s="44"/>
      <c r="M103" s="92"/>
      <c r="N103" s="44"/>
      <c r="O103" s="44"/>
      <c r="P103" s="44"/>
      <c r="Q103" s="44"/>
    </row>
    <row r="104" spans="1:17" ht="50.1" customHeight="1" x14ac:dyDescent="0.25">
      <c r="A104" s="44"/>
      <c r="B104" s="44"/>
      <c r="C104" s="44"/>
      <c r="D104" s="44"/>
      <c r="E104" s="112"/>
      <c r="F104" s="112"/>
      <c r="G104" s="44"/>
      <c r="H104" s="44"/>
      <c r="I104" s="44"/>
      <c r="J104" s="44"/>
      <c r="K104" s="44"/>
      <c r="L104" s="44"/>
      <c r="M104" s="92"/>
      <c r="N104" s="44"/>
      <c r="O104" s="44"/>
      <c r="P104" s="44"/>
      <c r="Q104" s="44"/>
    </row>
    <row r="105" spans="1:17" ht="50.1" customHeight="1" x14ac:dyDescent="0.25">
      <c r="A105" s="45"/>
      <c r="B105" s="45"/>
      <c r="C105" s="45"/>
      <c r="D105" s="45"/>
      <c r="E105" s="114"/>
      <c r="F105" s="114"/>
      <c r="G105" s="45"/>
      <c r="H105" s="45"/>
      <c r="I105" s="45"/>
      <c r="J105" s="45"/>
      <c r="K105" s="45"/>
      <c r="L105" s="45"/>
      <c r="M105" s="93"/>
      <c r="N105" s="45"/>
      <c r="O105" s="45"/>
      <c r="P105" s="45"/>
      <c r="Q105" s="45"/>
    </row>
  </sheetData>
  <mergeCells count="3">
    <mergeCell ref="A3:Q3"/>
    <mergeCell ref="A2:Q2"/>
    <mergeCell ref="A1:Q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5"/>
  <sheetViews>
    <sheetView showGridLines="0" workbookViewId="0">
      <selection sqref="A1:M1"/>
    </sheetView>
  </sheetViews>
  <sheetFormatPr defaultRowHeight="15" x14ac:dyDescent="0.25"/>
  <cols>
    <col min="1" max="1" width="17" style="104" customWidth="1"/>
    <col min="2" max="4" width="32" style="104" customWidth="1"/>
    <col min="5" max="7" width="17" style="104" customWidth="1"/>
    <col min="8" max="10" width="20" style="104" customWidth="1"/>
    <col min="11" max="12" width="16" style="104" customWidth="1"/>
    <col min="13" max="13" width="28" style="104" customWidth="1"/>
  </cols>
  <sheetData>
    <row r="1" spans="1:13" ht="30" customHeight="1" x14ac:dyDescent="0.25">
      <c r="A1" s="143" t="s">
        <v>519</v>
      </c>
      <c r="B1" s="125"/>
      <c r="C1" s="125"/>
      <c r="D1" s="125"/>
      <c r="E1" s="125"/>
      <c r="F1" s="125"/>
      <c r="G1" s="125"/>
      <c r="H1" s="125"/>
      <c r="I1" s="125"/>
      <c r="J1" s="125"/>
      <c r="K1" s="125"/>
      <c r="L1" s="125"/>
      <c r="M1" s="125"/>
    </row>
    <row r="2" spans="1:13" ht="32.1" customHeight="1" x14ac:dyDescent="0.25">
      <c r="A2" s="133" t="s">
        <v>520</v>
      </c>
      <c r="B2" s="125"/>
      <c r="C2" s="125"/>
      <c r="D2" s="125"/>
      <c r="E2" s="125"/>
      <c r="F2" s="125"/>
      <c r="G2" s="125"/>
      <c r="H2" s="125"/>
      <c r="I2" s="125"/>
      <c r="J2" s="125"/>
      <c r="K2" s="125"/>
      <c r="L2" s="125"/>
      <c r="M2" s="125"/>
    </row>
    <row r="3" spans="1:13" ht="30" customHeight="1" x14ac:dyDescent="0.25">
      <c r="A3" s="145" t="s">
        <v>521</v>
      </c>
      <c r="B3" s="125"/>
      <c r="C3" s="125"/>
      <c r="D3" s="125"/>
      <c r="E3" s="125"/>
      <c r="F3" s="125"/>
      <c r="G3" s="125"/>
      <c r="H3" s="125"/>
      <c r="I3" s="125"/>
      <c r="J3" s="125"/>
      <c r="K3" s="125"/>
      <c r="L3" s="125"/>
      <c r="M3" s="125"/>
    </row>
    <row r="5" spans="1:13" ht="36" customHeight="1" x14ac:dyDescent="0.25">
      <c r="A5" s="9" t="s">
        <v>139</v>
      </c>
      <c r="B5" s="9" t="s">
        <v>522</v>
      </c>
      <c r="C5" s="9" t="s">
        <v>523</v>
      </c>
      <c r="D5" s="9" t="s">
        <v>524</v>
      </c>
      <c r="E5" s="9" t="s">
        <v>142</v>
      </c>
      <c r="F5" s="9" t="s">
        <v>525</v>
      </c>
      <c r="G5" s="9" t="s">
        <v>526</v>
      </c>
      <c r="H5" s="9" t="s">
        <v>527</v>
      </c>
      <c r="I5" s="9" t="s">
        <v>528</v>
      </c>
      <c r="J5" s="9" t="s">
        <v>529</v>
      </c>
      <c r="K5" s="9" t="s">
        <v>530</v>
      </c>
      <c r="L5" s="9" t="s">
        <v>531</v>
      </c>
      <c r="M5" s="9" t="s">
        <v>443</v>
      </c>
    </row>
    <row r="6" spans="1:13" ht="45.95" customHeight="1" x14ac:dyDescent="0.25">
      <c r="A6" s="43" t="s">
        <v>160</v>
      </c>
      <c r="B6" s="43" t="s">
        <v>532</v>
      </c>
      <c r="C6" s="43" t="s">
        <v>533</v>
      </c>
      <c r="D6" s="43" t="s">
        <v>534</v>
      </c>
      <c r="E6" s="43" t="s">
        <v>535</v>
      </c>
      <c r="F6" s="43" t="s">
        <v>536</v>
      </c>
      <c r="G6" s="43" t="s">
        <v>537</v>
      </c>
      <c r="H6" s="43" t="s">
        <v>374</v>
      </c>
      <c r="I6" s="43" t="s">
        <v>538</v>
      </c>
      <c r="J6" s="43" t="s">
        <v>374</v>
      </c>
      <c r="K6" s="91">
        <v>0.25</v>
      </c>
      <c r="L6" s="43" t="s">
        <v>539</v>
      </c>
      <c r="M6" s="43" t="s">
        <v>540</v>
      </c>
    </row>
    <row r="7" spans="1:13" ht="45.95" customHeight="1" x14ac:dyDescent="0.25">
      <c r="A7" s="44" t="s">
        <v>160</v>
      </c>
      <c r="B7" s="44" t="s">
        <v>541</v>
      </c>
      <c r="C7" s="44" t="s">
        <v>542</v>
      </c>
      <c r="D7" s="44" t="s">
        <v>543</v>
      </c>
      <c r="E7" s="44" t="s">
        <v>544</v>
      </c>
      <c r="F7" s="44" t="s">
        <v>545</v>
      </c>
      <c r="G7" s="44" t="s">
        <v>546</v>
      </c>
      <c r="H7" s="44" t="s">
        <v>374</v>
      </c>
      <c r="I7" s="44" t="s">
        <v>547</v>
      </c>
      <c r="J7" s="44" t="s">
        <v>374</v>
      </c>
      <c r="K7" s="92">
        <v>0.2</v>
      </c>
      <c r="L7" s="44" t="s">
        <v>539</v>
      </c>
      <c r="M7" s="44" t="s">
        <v>548</v>
      </c>
    </row>
    <row r="8" spans="1:13" ht="45.95" customHeight="1" x14ac:dyDescent="0.25">
      <c r="A8" s="44" t="s">
        <v>160</v>
      </c>
      <c r="B8" s="44" t="s">
        <v>549</v>
      </c>
      <c r="C8" s="44" t="s">
        <v>550</v>
      </c>
      <c r="D8" s="44" t="s">
        <v>551</v>
      </c>
      <c r="E8" s="44" t="s">
        <v>535</v>
      </c>
      <c r="F8" s="44" t="s">
        <v>552</v>
      </c>
      <c r="G8" s="44" t="s">
        <v>553</v>
      </c>
      <c r="H8" s="44" t="s">
        <v>374</v>
      </c>
      <c r="I8" s="44" t="s">
        <v>554</v>
      </c>
      <c r="J8" s="44" t="s">
        <v>374</v>
      </c>
      <c r="K8" s="92">
        <v>0.2</v>
      </c>
      <c r="L8" s="44" t="s">
        <v>539</v>
      </c>
      <c r="M8" s="44" t="s">
        <v>555</v>
      </c>
    </row>
    <row r="9" spans="1:13" ht="45.95" customHeight="1" x14ac:dyDescent="0.25">
      <c r="A9" s="44" t="s">
        <v>160</v>
      </c>
      <c r="B9" s="44" t="s">
        <v>556</v>
      </c>
      <c r="C9" s="44" t="s">
        <v>557</v>
      </c>
      <c r="D9" s="44" t="s">
        <v>558</v>
      </c>
      <c r="E9" s="44" t="s">
        <v>535</v>
      </c>
      <c r="F9" s="44" t="s">
        <v>559</v>
      </c>
      <c r="G9" s="44" t="s">
        <v>560</v>
      </c>
      <c r="H9" s="44" t="s">
        <v>374</v>
      </c>
      <c r="I9" s="44" t="s">
        <v>561</v>
      </c>
      <c r="J9" s="44" t="s">
        <v>374</v>
      </c>
      <c r="K9" s="92">
        <v>0.15</v>
      </c>
      <c r="L9" s="44" t="s">
        <v>515</v>
      </c>
      <c r="M9" s="44" t="s">
        <v>562</v>
      </c>
    </row>
    <row r="10" spans="1:13" ht="45.95" customHeight="1" x14ac:dyDescent="0.25">
      <c r="A10" s="44" t="s">
        <v>160</v>
      </c>
      <c r="B10" s="44" t="s">
        <v>563</v>
      </c>
      <c r="C10" s="44" t="s">
        <v>564</v>
      </c>
      <c r="D10" s="44" t="s">
        <v>565</v>
      </c>
      <c r="E10" s="44" t="s">
        <v>535</v>
      </c>
      <c r="F10" s="44" t="s">
        <v>536</v>
      </c>
      <c r="G10" s="44" t="s">
        <v>537</v>
      </c>
      <c r="H10" s="44" t="s">
        <v>374</v>
      </c>
      <c r="I10" s="44" t="s">
        <v>566</v>
      </c>
      <c r="J10" s="44" t="s">
        <v>374</v>
      </c>
      <c r="K10" s="92">
        <v>0.2</v>
      </c>
      <c r="L10" s="44" t="s">
        <v>539</v>
      </c>
      <c r="M10" s="44" t="s">
        <v>567</v>
      </c>
    </row>
    <row r="11" spans="1:13" ht="45.95" customHeight="1" x14ac:dyDescent="0.25">
      <c r="A11" s="44"/>
      <c r="B11" s="44"/>
      <c r="C11" s="44"/>
      <c r="D11" s="44"/>
      <c r="E11" s="44"/>
      <c r="F11" s="44"/>
      <c r="G11" s="44"/>
      <c r="H11" s="44"/>
      <c r="I11" s="44"/>
      <c r="J11" s="44"/>
      <c r="K11" s="92"/>
      <c r="L11" s="44"/>
      <c r="M11" s="44"/>
    </row>
    <row r="12" spans="1:13" ht="45.95" customHeight="1" x14ac:dyDescent="0.25">
      <c r="A12" s="44"/>
      <c r="B12" s="44"/>
      <c r="C12" s="44"/>
      <c r="D12" s="44"/>
      <c r="E12" s="44"/>
      <c r="F12" s="44"/>
      <c r="G12" s="44"/>
      <c r="H12" s="44"/>
      <c r="I12" s="44"/>
      <c r="J12" s="44"/>
      <c r="K12" s="92"/>
      <c r="L12" s="44"/>
      <c r="M12" s="44"/>
    </row>
    <row r="13" spans="1:13" ht="45.95" customHeight="1" x14ac:dyDescent="0.25">
      <c r="A13" s="44"/>
      <c r="B13" s="44"/>
      <c r="C13" s="44"/>
      <c r="D13" s="44"/>
      <c r="E13" s="44"/>
      <c r="F13" s="44"/>
      <c r="G13" s="44"/>
      <c r="H13" s="44"/>
      <c r="I13" s="44"/>
      <c r="J13" s="44"/>
      <c r="K13" s="92"/>
      <c r="L13" s="44"/>
      <c r="M13" s="44"/>
    </row>
    <row r="14" spans="1:13" ht="45.95" customHeight="1" x14ac:dyDescent="0.25">
      <c r="A14" s="44"/>
      <c r="B14" s="44"/>
      <c r="C14" s="44"/>
      <c r="D14" s="44"/>
      <c r="E14" s="44"/>
      <c r="F14" s="44"/>
      <c r="G14" s="44"/>
      <c r="H14" s="44"/>
      <c r="I14" s="44"/>
      <c r="J14" s="44"/>
      <c r="K14" s="92"/>
      <c r="L14" s="44"/>
      <c r="M14" s="44"/>
    </row>
    <row r="15" spans="1:13" ht="45.95" customHeight="1" x14ac:dyDescent="0.25">
      <c r="A15" s="44"/>
      <c r="B15" s="44"/>
      <c r="C15" s="44"/>
      <c r="D15" s="44"/>
      <c r="E15" s="44"/>
      <c r="F15" s="44"/>
      <c r="G15" s="44"/>
      <c r="H15" s="44"/>
      <c r="I15" s="44"/>
      <c r="J15" s="44"/>
      <c r="K15" s="92"/>
      <c r="L15" s="44"/>
      <c r="M15" s="44"/>
    </row>
    <row r="16" spans="1:13" ht="45.95" customHeight="1" x14ac:dyDescent="0.25">
      <c r="A16" s="44"/>
      <c r="B16" s="44"/>
      <c r="C16" s="44"/>
      <c r="D16" s="44"/>
      <c r="E16" s="44"/>
      <c r="F16" s="44"/>
      <c r="G16" s="44"/>
      <c r="H16" s="44"/>
      <c r="I16" s="44"/>
      <c r="J16" s="44"/>
      <c r="K16" s="92"/>
      <c r="L16" s="44"/>
      <c r="M16" s="44"/>
    </row>
    <row r="17" spans="1:13" ht="45.95" customHeight="1" x14ac:dyDescent="0.25">
      <c r="A17" s="44"/>
      <c r="B17" s="44"/>
      <c r="C17" s="44"/>
      <c r="D17" s="44"/>
      <c r="E17" s="44"/>
      <c r="F17" s="44"/>
      <c r="G17" s="44"/>
      <c r="H17" s="44"/>
      <c r="I17" s="44"/>
      <c r="J17" s="44"/>
      <c r="K17" s="92"/>
      <c r="L17" s="44"/>
      <c r="M17" s="44"/>
    </row>
    <row r="18" spans="1:13" ht="45.95" customHeight="1" x14ac:dyDescent="0.25">
      <c r="A18" s="44"/>
      <c r="B18" s="44"/>
      <c r="C18" s="44"/>
      <c r="D18" s="44"/>
      <c r="E18" s="44"/>
      <c r="F18" s="44"/>
      <c r="G18" s="44"/>
      <c r="H18" s="44"/>
      <c r="I18" s="44"/>
      <c r="J18" s="44"/>
      <c r="K18" s="92"/>
      <c r="L18" s="44"/>
      <c r="M18" s="44"/>
    </row>
    <row r="19" spans="1:13" ht="45.95" customHeight="1" x14ac:dyDescent="0.25">
      <c r="A19" s="44"/>
      <c r="B19" s="44"/>
      <c r="C19" s="44"/>
      <c r="D19" s="44"/>
      <c r="E19" s="44"/>
      <c r="F19" s="44"/>
      <c r="G19" s="44"/>
      <c r="H19" s="44"/>
      <c r="I19" s="44"/>
      <c r="J19" s="44"/>
      <c r="K19" s="92"/>
      <c r="L19" s="44"/>
      <c r="M19" s="44"/>
    </row>
    <row r="20" spans="1:13" ht="45.95" customHeight="1" x14ac:dyDescent="0.25">
      <c r="A20" s="44"/>
      <c r="B20" s="44"/>
      <c r="C20" s="44"/>
      <c r="D20" s="44"/>
      <c r="E20" s="44"/>
      <c r="F20" s="44"/>
      <c r="G20" s="44"/>
      <c r="H20" s="44"/>
      <c r="I20" s="44"/>
      <c r="J20" s="44"/>
      <c r="K20" s="92"/>
      <c r="L20" s="44"/>
      <c r="M20" s="44"/>
    </row>
    <row r="21" spans="1:13" ht="45.95" customHeight="1" x14ac:dyDescent="0.25">
      <c r="A21" s="44"/>
      <c r="B21" s="44"/>
      <c r="C21" s="44"/>
      <c r="D21" s="44"/>
      <c r="E21" s="44"/>
      <c r="F21" s="44"/>
      <c r="G21" s="44"/>
      <c r="H21" s="44"/>
      <c r="I21" s="44"/>
      <c r="J21" s="44"/>
      <c r="K21" s="92"/>
      <c r="L21" s="44"/>
      <c r="M21" s="44"/>
    </row>
    <row r="22" spans="1:13" ht="45.95" customHeight="1" x14ac:dyDescent="0.25">
      <c r="A22" s="44"/>
      <c r="B22" s="44"/>
      <c r="C22" s="44"/>
      <c r="D22" s="44"/>
      <c r="E22" s="44"/>
      <c r="F22" s="44"/>
      <c r="G22" s="44"/>
      <c r="H22" s="44"/>
      <c r="I22" s="44"/>
      <c r="J22" s="44"/>
      <c r="K22" s="92"/>
      <c r="L22" s="44"/>
      <c r="M22" s="44"/>
    </row>
    <row r="23" spans="1:13" ht="45.95" customHeight="1" x14ac:dyDescent="0.25">
      <c r="A23" s="44"/>
      <c r="B23" s="44"/>
      <c r="C23" s="44"/>
      <c r="D23" s="44"/>
      <c r="E23" s="44"/>
      <c r="F23" s="44"/>
      <c r="G23" s="44"/>
      <c r="H23" s="44"/>
      <c r="I23" s="44"/>
      <c r="J23" s="44"/>
      <c r="K23" s="92"/>
      <c r="L23" s="44"/>
      <c r="M23" s="44"/>
    </row>
    <row r="24" spans="1:13" ht="45.95" customHeight="1" x14ac:dyDescent="0.25">
      <c r="A24" s="44"/>
      <c r="B24" s="44"/>
      <c r="C24" s="44"/>
      <c r="D24" s="44"/>
      <c r="E24" s="44"/>
      <c r="F24" s="44"/>
      <c r="G24" s="44"/>
      <c r="H24" s="44"/>
      <c r="I24" s="44"/>
      <c r="J24" s="44"/>
      <c r="K24" s="92"/>
      <c r="L24" s="44"/>
      <c r="M24" s="44"/>
    </row>
    <row r="25" spans="1:13" ht="45.95" customHeight="1" x14ac:dyDescent="0.25">
      <c r="A25" s="44"/>
      <c r="B25" s="44"/>
      <c r="C25" s="44"/>
      <c r="D25" s="44"/>
      <c r="E25" s="44"/>
      <c r="F25" s="44"/>
      <c r="G25" s="44"/>
      <c r="H25" s="44"/>
      <c r="I25" s="44"/>
      <c r="J25" s="44"/>
      <c r="K25" s="92"/>
      <c r="L25" s="44"/>
      <c r="M25" s="44"/>
    </row>
    <row r="26" spans="1:13" ht="45.95" customHeight="1" x14ac:dyDescent="0.25">
      <c r="A26" s="44"/>
      <c r="B26" s="44"/>
      <c r="C26" s="44"/>
      <c r="D26" s="44"/>
      <c r="E26" s="44"/>
      <c r="F26" s="44"/>
      <c r="G26" s="44"/>
      <c r="H26" s="44"/>
      <c r="I26" s="44"/>
      <c r="J26" s="44"/>
      <c r="K26" s="92"/>
      <c r="L26" s="44"/>
      <c r="M26" s="44"/>
    </row>
    <row r="27" spans="1:13" ht="45.95" customHeight="1" x14ac:dyDescent="0.25">
      <c r="A27" s="44"/>
      <c r="B27" s="44"/>
      <c r="C27" s="44"/>
      <c r="D27" s="44"/>
      <c r="E27" s="44"/>
      <c r="F27" s="44"/>
      <c r="G27" s="44"/>
      <c r="H27" s="44"/>
      <c r="I27" s="44"/>
      <c r="J27" s="44"/>
      <c r="K27" s="92"/>
      <c r="L27" s="44"/>
      <c r="M27" s="44"/>
    </row>
    <row r="28" spans="1:13" ht="45.95" customHeight="1" x14ac:dyDescent="0.25">
      <c r="A28" s="44"/>
      <c r="B28" s="44"/>
      <c r="C28" s="44"/>
      <c r="D28" s="44"/>
      <c r="E28" s="44"/>
      <c r="F28" s="44"/>
      <c r="G28" s="44"/>
      <c r="H28" s="44"/>
      <c r="I28" s="44"/>
      <c r="J28" s="44"/>
      <c r="K28" s="92"/>
      <c r="L28" s="44"/>
      <c r="M28" s="44"/>
    </row>
    <row r="29" spans="1:13" ht="45.95" customHeight="1" x14ac:dyDescent="0.25">
      <c r="A29" s="44"/>
      <c r="B29" s="44"/>
      <c r="C29" s="44"/>
      <c r="D29" s="44"/>
      <c r="E29" s="44"/>
      <c r="F29" s="44"/>
      <c r="G29" s="44"/>
      <c r="H29" s="44"/>
      <c r="I29" s="44"/>
      <c r="J29" s="44"/>
      <c r="K29" s="92"/>
      <c r="L29" s="44"/>
      <c r="M29" s="44"/>
    </row>
    <row r="30" spans="1:13" ht="45.95" customHeight="1" x14ac:dyDescent="0.25">
      <c r="A30" s="44"/>
      <c r="B30" s="44"/>
      <c r="C30" s="44"/>
      <c r="D30" s="44"/>
      <c r="E30" s="44"/>
      <c r="F30" s="44"/>
      <c r="G30" s="44"/>
      <c r="H30" s="44"/>
      <c r="I30" s="44"/>
      <c r="J30" s="44"/>
      <c r="K30" s="92"/>
      <c r="L30" s="44"/>
      <c r="M30" s="44"/>
    </row>
    <row r="31" spans="1:13" ht="45.95" customHeight="1" x14ac:dyDescent="0.25">
      <c r="A31" s="44"/>
      <c r="B31" s="44"/>
      <c r="C31" s="44"/>
      <c r="D31" s="44"/>
      <c r="E31" s="44"/>
      <c r="F31" s="44"/>
      <c r="G31" s="44"/>
      <c r="H31" s="44"/>
      <c r="I31" s="44"/>
      <c r="J31" s="44"/>
      <c r="K31" s="92"/>
      <c r="L31" s="44"/>
      <c r="M31" s="44"/>
    </row>
    <row r="32" spans="1:13" ht="45.95" customHeight="1" x14ac:dyDescent="0.25">
      <c r="A32" s="44"/>
      <c r="B32" s="44"/>
      <c r="C32" s="44"/>
      <c r="D32" s="44"/>
      <c r="E32" s="44"/>
      <c r="F32" s="44"/>
      <c r="G32" s="44"/>
      <c r="H32" s="44"/>
      <c r="I32" s="44"/>
      <c r="J32" s="44"/>
      <c r="K32" s="92"/>
      <c r="L32" s="44"/>
      <c r="M32" s="44"/>
    </row>
    <row r="33" spans="1:13" ht="45.95" customHeight="1" x14ac:dyDescent="0.25">
      <c r="A33" s="44"/>
      <c r="B33" s="44"/>
      <c r="C33" s="44"/>
      <c r="D33" s="44"/>
      <c r="E33" s="44"/>
      <c r="F33" s="44"/>
      <c r="G33" s="44"/>
      <c r="H33" s="44"/>
      <c r="I33" s="44"/>
      <c r="J33" s="44"/>
      <c r="K33" s="92"/>
      <c r="L33" s="44"/>
      <c r="M33" s="44"/>
    </row>
    <row r="34" spans="1:13" ht="45.95" customHeight="1" x14ac:dyDescent="0.25">
      <c r="A34" s="44"/>
      <c r="B34" s="44"/>
      <c r="C34" s="44"/>
      <c r="D34" s="44"/>
      <c r="E34" s="44"/>
      <c r="F34" s="44"/>
      <c r="G34" s="44"/>
      <c r="H34" s="44"/>
      <c r="I34" s="44"/>
      <c r="J34" s="44"/>
      <c r="K34" s="92"/>
      <c r="L34" s="44"/>
      <c r="M34" s="44"/>
    </row>
    <row r="35" spans="1:13" ht="45.95" customHeight="1" x14ac:dyDescent="0.25">
      <c r="A35" s="44"/>
      <c r="B35" s="44"/>
      <c r="C35" s="44"/>
      <c r="D35" s="44"/>
      <c r="E35" s="44"/>
      <c r="F35" s="44"/>
      <c r="G35" s="44"/>
      <c r="H35" s="44"/>
      <c r="I35" s="44"/>
      <c r="J35" s="44"/>
      <c r="K35" s="92"/>
      <c r="L35" s="44"/>
      <c r="M35" s="44"/>
    </row>
    <row r="36" spans="1:13" ht="45.95" customHeight="1" x14ac:dyDescent="0.25">
      <c r="A36" s="44"/>
      <c r="B36" s="44"/>
      <c r="C36" s="44"/>
      <c r="D36" s="44"/>
      <c r="E36" s="44"/>
      <c r="F36" s="44"/>
      <c r="G36" s="44"/>
      <c r="H36" s="44"/>
      <c r="I36" s="44"/>
      <c r="J36" s="44"/>
      <c r="K36" s="92"/>
      <c r="L36" s="44"/>
      <c r="M36" s="44"/>
    </row>
    <row r="37" spans="1:13" ht="45.95" customHeight="1" x14ac:dyDescent="0.25">
      <c r="A37" s="44"/>
      <c r="B37" s="44"/>
      <c r="C37" s="44"/>
      <c r="D37" s="44"/>
      <c r="E37" s="44"/>
      <c r="F37" s="44"/>
      <c r="G37" s="44"/>
      <c r="H37" s="44"/>
      <c r="I37" s="44"/>
      <c r="J37" s="44"/>
      <c r="K37" s="92"/>
      <c r="L37" s="44"/>
      <c r="M37" s="44"/>
    </row>
    <row r="38" spans="1:13" ht="45.95" customHeight="1" x14ac:dyDescent="0.25">
      <c r="A38" s="44"/>
      <c r="B38" s="44"/>
      <c r="C38" s="44"/>
      <c r="D38" s="44"/>
      <c r="E38" s="44"/>
      <c r="F38" s="44"/>
      <c r="G38" s="44"/>
      <c r="H38" s="44"/>
      <c r="I38" s="44"/>
      <c r="J38" s="44"/>
      <c r="K38" s="92"/>
      <c r="L38" s="44"/>
      <c r="M38" s="44"/>
    </row>
    <row r="39" spans="1:13" ht="45.95" customHeight="1" x14ac:dyDescent="0.25">
      <c r="A39" s="44"/>
      <c r="B39" s="44"/>
      <c r="C39" s="44"/>
      <c r="D39" s="44"/>
      <c r="E39" s="44"/>
      <c r="F39" s="44"/>
      <c r="G39" s="44"/>
      <c r="H39" s="44"/>
      <c r="I39" s="44"/>
      <c r="J39" s="44"/>
      <c r="K39" s="92"/>
      <c r="L39" s="44"/>
      <c r="M39" s="44"/>
    </row>
    <row r="40" spans="1:13" ht="45.95" customHeight="1" x14ac:dyDescent="0.25">
      <c r="A40" s="44"/>
      <c r="B40" s="44"/>
      <c r="C40" s="44"/>
      <c r="D40" s="44"/>
      <c r="E40" s="44"/>
      <c r="F40" s="44"/>
      <c r="G40" s="44"/>
      <c r="H40" s="44"/>
      <c r="I40" s="44"/>
      <c r="J40" s="44"/>
      <c r="K40" s="92"/>
      <c r="L40" s="44"/>
      <c r="M40" s="44"/>
    </row>
    <row r="41" spans="1:13" ht="45.95" customHeight="1" x14ac:dyDescent="0.25">
      <c r="A41" s="44"/>
      <c r="B41" s="44"/>
      <c r="C41" s="44"/>
      <c r="D41" s="44"/>
      <c r="E41" s="44"/>
      <c r="F41" s="44"/>
      <c r="G41" s="44"/>
      <c r="H41" s="44"/>
      <c r="I41" s="44"/>
      <c r="J41" s="44"/>
      <c r="K41" s="92"/>
      <c r="L41" s="44"/>
      <c r="M41" s="44"/>
    </row>
    <row r="42" spans="1:13" ht="45.95" customHeight="1" x14ac:dyDescent="0.25">
      <c r="A42" s="44"/>
      <c r="B42" s="44"/>
      <c r="C42" s="44"/>
      <c r="D42" s="44"/>
      <c r="E42" s="44"/>
      <c r="F42" s="44"/>
      <c r="G42" s="44"/>
      <c r="H42" s="44"/>
      <c r="I42" s="44"/>
      <c r="J42" s="44"/>
      <c r="K42" s="92"/>
      <c r="L42" s="44"/>
      <c r="M42" s="44"/>
    </row>
    <row r="43" spans="1:13" ht="45.95" customHeight="1" x14ac:dyDescent="0.25">
      <c r="A43" s="44"/>
      <c r="B43" s="44"/>
      <c r="C43" s="44"/>
      <c r="D43" s="44"/>
      <c r="E43" s="44"/>
      <c r="F43" s="44"/>
      <c r="G43" s="44"/>
      <c r="H43" s="44"/>
      <c r="I43" s="44"/>
      <c r="J43" s="44"/>
      <c r="K43" s="92"/>
      <c r="L43" s="44"/>
      <c r="M43" s="44"/>
    </row>
    <row r="44" spans="1:13" ht="45.95" customHeight="1" x14ac:dyDescent="0.25">
      <c r="A44" s="44"/>
      <c r="B44" s="44"/>
      <c r="C44" s="44"/>
      <c r="D44" s="44"/>
      <c r="E44" s="44"/>
      <c r="F44" s="44"/>
      <c r="G44" s="44"/>
      <c r="H44" s="44"/>
      <c r="I44" s="44"/>
      <c r="J44" s="44"/>
      <c r="K44" s="92"/>
      <c r="L44" s="44"/>
      <c r="M44" s="44"/>
    </row>
    <row r="45" spans="1:13" ht="45.95" customHeight="1" x14ac:dyDescent="0.25">
      <c r="A45" s="44"/>
      <c r="B45" s="44"/>
      <c r="C45" s="44"/>
      <c r="D45" s="44"/>
      <c r="E45" s="44"/>
      <c r="F45" s="44"/>
      <c r="G45" s="44"/>
      <c r="H45" s="44"/>
      <c r="I45" s="44"/>
      <c r="J45" s="44"/>
      <c r="K45" s="92"/>
      <c r="L45" s="44"/>
      <c r="M45" s="44"/>
    </row>
    <row r="46" spans="1:13" ht="45.95" customHeight="1" x14ac:dyDescent="0.25">
      <c r="A46" s="44"/>
      <c r="B46" s="44"/>
      <c r="C46" s="44"/>
      <c r="D46" s="44"/>
      <c r="E46" s="44"/>
      <c r="F46" s="44"/>
      <c r="G46" s="44"/>
      <c r="H46" s="44"/>
      <c r="I46" s="44"/>
      <c r="J46" s="44"/>
      <c r="K46" s="92"/>
      <c r="L46" s="44"/>
      <c r="M46" s="44"/>
    </row>
    <row r="47" spans="1:13" ht="45.95" customHeight="1" x14ac:dyDescent="0.25">
      <c r="A47" s="44"/>
      <c r="B47" s="44"/>
      <c r="C47" s="44"/>
      <c r="D47" s="44"/>
      <c r="E47" s="44"/>
      <c r="F47" s="44"/>
      <c r="G47" s="44"/>
      <c r="H47" s="44"/>
      <c r="I47" s="44"/>
      <c r="J47" s="44"/>
      <c r="K47" s="92"/>
      <c r="L47" s="44"/>
      <c r="M47" s="44"/>
    </row>
    <row r="48" spans="1:13" ht="45.95" customHeight="1" x14ac:dyDescent="0.25">
      <c r="A48" s="44"/>
      <c r="B48" s="44"/>
      <c r="C48" s="44"/>
      <c r="D48" s="44"/>
      <c r="E48" s="44"/>
      <c r="F48" s="44"/>
      <c r="G48" s="44"/>
      <c r="H48" s="44"/>
      <c r="I48" s="44"/>
      <c r="J48" s="44"/>
      <c r="K48" s="92"/>
      <c r="L48" s="44"/>
      <c r="M48" s="44"/>
    </row>
    <row r="49" spans="1:13" ht="45.95" customHeight="1" x14ac:dyDescent="0.25">
      <c r="A49" s="44"/>
      <c r="B49" s="44"/>
      <c r="C49" s="44"/>
      <c r="D49" s="44"/>
      <c r="E49" s="44"/>
      <c r="F49" s="44"/>
      <c r="G49" s="44"/>
      <c r="H49" s="44"/>
      <c r="I49" s="44"/>
      <c r="J49" s="44"/>
      <c r="K49" s="92"/>
      <c r="L49" s="44"/>
      <c r="M49" s="44"/>
    </row>
    <row r="50" spans="1:13" ht="45.95" customHeight="1" x14ac:dyDescent="0.25">
      <c r="A50" s="44"/>
      <c r="B50" s="44"/>
      <c r="C50" s="44"/>
      <c r="D50" s="44"/>
      <c r="E50" s="44"/>
      <c r="F50" s="44"/>
      <c r="G50" s="44"/>
      <c r="H50" s="44"/>
      <c r="I50" s="44"/>
      <c r="J50" s="44"/>
      <c r="K50" s="92"/>
      <c r="L50" s="44"/>
      <c r="M50" s="44"/>
    </row>
    <row r="51" spans="1:13" ht="45.95" customHeight="1" x14ac:dyDescent="0.25">
      <c r="A51" s="44"/>
      <c r="B51" s="44"/>
      <c r="C51" s="44"/>
      <c r="D51" s="44"/>
      <c r="E51" s="44"/>
      <c r="F51" s="44"/>
      <c r="G51" s="44"/>
      <c r="H51" s="44"/>
      <c r="I51" s="44"/>
      <c r="J51" s="44"/>
      <c r="K51" s="92"/>
      <c r="L51" s="44"/>
      <c r="M51" s="44"/>
    </row>
    <row r="52" spans="1:13" ht="45.95" customHeight="1" x14ac:dyDescent="0.25">
      <c r="A52" s="44"/>
      <c r="B52" s="44"/>
      <c r="C52" s="44"/>
      <c r="D52" s="44"/>
      <c r="E52" s="44"/>
      <c r="F52" s="44"/>
      <c r="G52" s="44"/>
      <c r="H52" s="44"/>
      <c r="I52" s="44"/>
      <c r="J52" s="44"/>
      <c r="K52" s="92"/>
      <c r="L52" s="44"/>
      <c r="M52" s="44"/>
    </row>
    <row r="53" spans="1:13" ht="45.95" customHeight="1" x14ac:dyDescent="0.25">
      <c r="A53" s="44"/>
      <c r="B53" s="44"/>
      <c r="C53" s="44"/>
      <c r="D53" s="44"/>
      <c r="E53" s="44"/>
      <c r="F53" s="44"/>
      <c r="G53" s="44"/>
      <c r="H53" s="44"/>
      <c r="I53" s="44"/>
      <c r="J53" s="44"/>
      <c r="K53" s="92"/>
      <c r="L53" s="44"/>
      <c r="M53" s="44"/>
    </row>
    <row r="54" spans="1:13" ht="45.95" customHeight="1" x14ac:dyDescent="0.25">
      <c r="A54" s="44"/>
      <c r="B54" s="44"/>
      <c r="C54" s="44"/>
      <c r="D54" s="44"/>
      <c r="E54" s="44"/>
      <c r="F54" s="44"/>
      <c r="G54" s="44"/>
      <c r="H54" s="44"/>
      <c r="I54" s="44"/>
      <c r="J54" s="44"/>
      <c r="K54" s="92"/>
      <c r="L54" s="44"/>
      <c r="M54" s="44"/>
    </row>
    <row r="55" spans="1:13" ht="45.95" customHeight="1" x14ac:dyDescent="0.25">
      <c r="A55" s="44"/>
      <c r="B55" s="44"/>
      <c r="C55" s="44"/>
      <c r="D55" s="44"/>
      <c r="E55" s="44"/>
      <c r="F55" s="44"/>
      <c r="G55" s="44"/>
      <c r="H55" s="44"/>
      <c r="I55" s="44"/>
      <c r="J55" s="44"/>
      <c r="K55" s="92"/>
      <c r="L55" s="44"/>
      <c r="M55" s="44"/>
    </row>
    <row r="56" spans="1:13" ht="45.95" customHeight="1" x14ac:dyDescent="0.25">
      <c r="A56" s="44"/>
      <c r="B56" s="44"/>
      <c r="C56" s="44"/>
      <c r="D56" s="44"/>
      <c r="E56" s="44"/>
      <c r="F56" s="44"/>
      <c r="G56" s="44"/>
      <c r="H56" s="44"/>
      <c r="I56" s="44"/>
      <c r="J56" s="44"/>
      <c r="K56" s="92"/>
      <c r="L56" s="44"/>
      <c r="M56" s="44"/>
    </row>
    <row r="57" spans="1:13" ht="45.95" customHeight="1" x14ac:dyDescent="0.25">
      <c r="A57" s="44"/>
      <c r="B57" s="44"/>
      <c r="C57" s="44"/>
      <c r="D57" s="44"/>
      <c r="E57" s="44"/>
      <c r="F57" s="44"/>
      <c r="G57" s="44"/>
      <c r="H57" s="44"/>
      <c r="I57" s="44"/>
      <c r="J57" s="44"/>
      <c r="K57" s="92"/>
      <c r="L57" s="44"/>
      <c r="M57" s="44"/>
    </row>
    <row r="58" spans="1:13" ht="45.95" customHeight="1" x14ac:dyDescent="0.25">
      <c r="A58" s="44"/>
      <c r="B58" s="44"/>
      <c r="C58" s="44"/>
      <c r="D58" s="44"/>
      <c r="E58" s="44"/>
      <c r="F58" s="44"/>
      <c r="G58" s="44"/>
      <c r="H58" s="44"/>
      <c r="I58" s="44"/>
      <c r="J58" s="44"/>
      <c r="K58" s="92"/>
      <c r="L58" s="44"/>
      <c r="M58" s="44"/>
    </row>
    <row r="59" spans="1:13" ht="45.95" customHeight="1" x14ac:dyDescent="0.25">
      <c r="A59" s="44"/>
      <c r="B59" s="44"/>
      <c r="C59" s="44"/>
      <c r="D59" s="44"/>
      <c r="E59" s="44"/>
      <c r="F59" s="44"/>
      <c r="G59" s="44"/>
      <c r="H59" s="44"/>
      <c r="I59" s="44"/>
      <c r="J59" s="44"/>
      <c r="K59" s="92"/>
      <c r="L59" s="44"/>
      <c r="M59" s="44"/>
    </row>
    <row r="60" spans="1:13" ht="45.95" customHeight="1" x14ac:dyDescent="0.25">
      <c r="A60" s="44"/>
      <c r="B60" s="44"/>
      <c r="C60" s="44"/>
      <c r="D60" s="44"/>
      <c r="E60" s="44"/>
      <c r="F60" s="44"/>
      <c r="G60" s="44"/>
      <c r="H60" s="44"/>
      <c r="I60" s="44"/>
      <c r="J60" s="44"/>
      <c r="K60" s="92"/>
      <c r="L60" s="44"/>
      <c r="M60" s="44"/>
    </row>
    <row r="61" spans="1:13" ht="45.95" customHeight="1" x14ac:dyDescent="0.25">
      <c r="A61" s="44"/>
      <c r="B61" s="44"/>
      <c r="C61" s="44"/>
      <c r="D61" s="44"/>
      <c r="E61" s="44"/>
      <c r="F61" s="44"/>
      <c r="G61" s="44"/>
      <c r="H61" s="44"/>
      <c r="I61" s="44"/>
      <c r="J61" s="44"/>
      <c r="K61" s="92"/>
      <c r="L61" s="44"/>
      <c r="M61" s="44"/>
    </row>
    <row r="62" spans="1:13" ht="45.95" customHeight="1" x14ac:dyDescent="0.25">
      <c r="A62" s="44"/>
      <c r="B62" s="44"/>
      <c r="C62" s="44"/>
      <c r="D62" s="44"/>
      <c r="E62" s="44"/>
      <c r="F62" s="44"/>
      <c r="G62" s="44"/>
      <c r="H62" s="44"/>
      <c r="I62" s="44"/>
      <c r="J62" s="44"/>
      <c r="K62" s="92"/>
      <c r="L62" s="44"/>
      <c r="M62" s="44"/>
    </row>
    <row r="63" spans="1:13" ht="45.95" customHeight="1" x14ac:dyDescent="0.25">
      <c r="A63" s="44"/>
      <c r="B63" s="44"/>
      <c r="C63" s="44"/>
      <c r="D63" s="44"/>
      <c r="E63" s="44"/>
      <c r="F63" s="44"/>
      <c r="G63" s="44"/>
      <c r="H63" s="44"/>
      <c r="I63" s="44"/>
      <c r="J63" s="44"/>
      <c r="K63" s="92"/>
      <c r="L63" s="44"/>
      <c r="M63" s="44"/>
    </row>
    <row r="64" spans="1:13" ht="45.95" customHeight="1" x14ac:dyDescent="0.25">
      <c r="A64" s="44"/>
      <c r="B64" s="44"/>
      <c r="C64" s="44"/>
      <c r="D64" s="44"/>
      <c r="E64" s="44"/>
      <c r="F64" s="44"/>
      <c r="G64" s="44"/>
      <c r="H64" s="44"/>
      <c r="I64" s="44"/>
      <c r="J64" s="44"/>
      <c r="K64" s="92"/>
      <c r="L64" s="44"/>
      <c r="M64" s="44"/>
    </row>
    <row r="65" spans="1:13" ht="45.95" customHeight="1" x14ac:dyDescent="0.25">
      <c r="A65" s="44"/>
      <c r="B65" s="44"/>
      <c r="C65" s="44"/>
      <c r="D65" s="44"/>
      <c r="E65" s="44"/>
      <c r="F65" s="44"/>
      <c r="G65" s="44"/>
      <c r="H65" s="44"/>
      <c r="I65" s="44"/>
      <c r="J65" s="44"/>
      <c r="K65" s="92"/>
      <c r="L65" s="44"/>
      <c r="M65" s="44"/>
    </row>
    <row r="66" spans="1:13" ht="45.95" customHeight="1" x14ac:dyDescent="0.25">
      <c r="A66" s="44"/>
      <c r="B66" s="44"/>
      <c r="C66" s="44"/>
      <c r="D66" s="44"/>
      <c r="E66" s="44"/>
      <c r="F66" s="44"/>
      <c r="G66" s="44"/>
      <c r="H66" s="44"/>
      <c r="I66" s="44"/>
      <c r="J66" s="44"/>
      <c r="K66" s="92"/>
      <c r="L66" s="44"/>
      <c r="M66" s="44"/>
    </row>
    <row r="67" spans="1:13" ht="45.95" customHeight="1" x14ac:dyDescent="0.25">
      <c r="A67" s="44"/>
      <c r="B67" s="44"/>
      <c r="C67" s="44"/>
      <c r="D67" s="44"/>
      <c r="E67" s="44"/>
      <c r="F67" s="44"/>
      <c r="G67" s="44"/>
      <c r="H67" s="44"/>
      <c r="I67" s="44"/>
      <c r="J67" s="44"/>
      <c r="K67" s="92"/>
      <c r="L67" s="44"/>
      <c r="M67" s="44"/>
    </row>
    <row r="68" spans="1:13" ht="45.95" customHeight="1" x14ac:dyDescent="0.25">
      <c r="A68" s="44"/>
      <c r="B68" s="44"/>
      <c r="C68" s="44"/>
      <c r="D68" s="44"/>
      <c r="E68" s="44"/>
      <c r="F68" s="44"/>
      <c r="G68" s="44"/>
      <c r="H68" s="44"/>
      <c r="I68" s="44"/>
      <c r="J68" s="44"/>
      <c r="K68" s="92"/>
      <c r="L68" s="44"/>
      <c r="M68" s="44"/>
    </row>
    <row r="69" spans="1:13" ht="45.95" customHeight="1" x14ac:dyDescent="0.25">
      <c r="A69" s="44"/>
      <c r="B69" s="44"/>
      <c r="C69" s="44"/>
      <c r="D69" s="44"/>
      <c r="E69" s="44"/>
      <c r="F69" s="44"/>
      <c r="G69" s="44"/>
      <c r="H69" s="44"/>
      <c r="I69" s="44"/>
      <c r="J69" s="44"/>
      <c r="K69" s="92"/>
      <c r="L69" s="44"/>
      <c r="M69" s="44"/>
    </row>
    <row r="70" spans="1:13" ht="45.95" customHeight="1" x14ac:dyDescent="0.25">
      <c r="A70" s="44"/>
      <c r="B70" s="44"/>
      <c r="C70" s="44"/>
      <c r="D70" s="44"/>
      <c r="E70" s="44"/>
      <c r="F70" s="44"/>
      <c r="G70" s="44"/>
      <c r="H70" s="44"/>
      <c r="I70" s="44"/>
      <c r="J70" s="44"/>
      <c r="K70" s="92"/>
      <c r="L70" s="44"/>
      <c r="M70" s="44"/>
    </row>
    <row r="71" spans="1:13" ht="45.95" customHeight="1" x14ac:dyDescent="0.25">
      <c r="A71" s="44"/>
      <c r="B71" s="44"/>
      <c r="C71" s="44"/>
      <c r="D71" s="44"/>
      <c r="E71" s="44"/>
      <c r="F71" s="44"/>
      <c r="G71" s="44"/>
      <c r="H71" s="44"/>
      <c r="I71" s="44"/>
      <c r="J71" s="44"/>
      <c r="K71" s="92"/>
      <c r="L71" s="44"/>
      <c r="M71" s="44"/>
    </row>
    <row r="72" spans="1:13" ht="45.95" customHeight="1" x14ac:dyDescent="0.25">
      <c r="A72" s="44"/>
      <c r="B72" s="44"/>
      <c r="C72" s="44"/>
      <c r="D72" s="44"/>
      <c r="E72" s="44"/>
      <c r="F72" s="44"/>
      <c r="G72" s="44"/>
      <c r="H72" s="44"/>
      <c r="I72" s="44"/>
      <c r="J72" s="44"/>
      <c r="K72" s="92"/>
      <c r="L72" s="44"/>
      <c r="M72" s="44"/>
    </row>
    <row r="73" spans="1:13" ht="45.95" customHeight="1" x14ac:dyDescent="0.25">
      <c r="A73" s="44"/>
      <c r="B73" s="44"/>
      <c r="C73" s="44"/>
      <c r="D73" s="44"/>
      <c r="E73" s="44"/>
      <c r="F73" s="44"/>
      <c r="G73" s="44"/>
      <c r="H73" s="44"/>
      <c r="I73" s="44"/>
      <c r="J73" s="44"/>
      <c r="K73" s="92"/>
      <c r="L73" s="44"/>
      <c r="M73" s="44"/>
    </row>
    <row r="74" spans="1:13" ht="45.95" customHeight="1" x14ac:dyDescent="0.25">
      <c r="A74" s="44"/>
      <c r="B74" s="44"/>
      <c r="C74" s="44"/>
      <c r="D74" s="44"/>
      <c r="E74" s="44"/>
      <c r="F74" s="44"/>
      <c r="G74" s="44"/>
      <c r="H74" s="44"/>
      <c r="I74" s="44"/>
      <c r="J74" s="44"/>
      <c r="K74" s="92"/>
      <c r="L74" s="44"/>
      <c r="M74" s="44"/>
    </row>
    <row r="75" spans="1:13" ht="45.95" customHeight="1" x14ac:dyDescent="0.25">
      <c r="A75" s="44"/>
      <c r="B75" s="44"/>
      <c r="C75" s="44"/>
      <c r="D75" s="44"/>
      <c r="E75" s="44"/>
      <c r="F75" s="44"/>
      <c r="G75" s="44"/>
      <c r="H75" s="44"/>
      <c r="I75" s="44"/>
      <c r="J75" s="44"/>
      <c r="K75" s="92"/>
      <c r="L75" s="44"/>
      <c r="M75" s="44"/>
    </row>
    <row r="76" spans="1:13" ht="45.95" customHeight="1" x14ac:dyDescent="0.25">
      <c r="A76" s="44"/>
      <c r="B76" s="44"/>
      <c r="C76" s="44"/>
      <c r="D76" s="44"/>
      <c r="E76" s="44"/>
      <c r="F76" s="44"/>
      <c r="G76" s="44"/>
      <c r="H76" s="44"/>
      <c r="I76" s="44"/>
      <c r="J76" s="44"/>
      <c r="K76" s="92"/>
      <c r="L76" s="44"/>
      <c r="M76" s="44"/>
    </row>
    <row r="77" spans="1:13" ht="45.95" customHeight="1" x14ac:dyDescent="0.25">
      <c r="A77" s="44"/>
      <c r="B77" s="44"/>
      <c r="C77" s="44"/>
      <c r="D77" s="44"/>
      <c r="E77" s="44"/>
      <c r="F77" s="44"/>
      <c r="G77" s="44"/>
      <c r="H77" s="44"/>
      <c r="I77" s="44"/>
      <c r="J77" s="44"/>
      <c r="K77" s="92"/>
      <c r="L77" s="44"/>
      <c r="M77" s="44"/>
    </row>
    <row r="78" spans="1:13" ht="45.95" customHeight="1" x14ac:dyDescent="0.25">
      <c r="A78" s="44"/>
      <c r="B78" s="44"/>
      <c r="C78" s="44"/>
      <c r="D78" s="44"/>
      <c r="E78" s="44"/>
      <c r="F78" s="44"/>
      <c r="G78" s="44"/>
      <c r="H78" s="44"/>
      <c r="I78" s="44"/>
      <c r="J78" s="44"/>
      <c r="K78" s="92"/>
      <c r="L78" s="44"/>
      <c r="M78" s="44"/>
    </row>
    <row r="79" spans="1:13" ht="45.95" customHeight="1" x14ac:dyDescent="0.25">
      <c r="A79" s="44"/>
      <c r="B79" s="44"/>
      <c r="C79" s="44"/>
      <c r="D79" s="44"/>
      <c r="E79" s="44"/>
      <c r="F79" s="44"/>
      <c r="G79" s="44"/>
      <c r="H79" s="44"/>
      <c r="I79" s="44"/>
      <c r="J79" s="44"/>
      <c r="K79" s="92"/>
      <c r="L79" s="44"/>
      <c r="M79" s="44"/>
    </row>
    <row r="80" spans="1:13" ht="45.95" customHeight="1" x14ac:dyDescent="0.25">
      <c r="A80" s="44"/>
      <c r="B80" s="44"/>
      <c r="C80" s="44"/>
      <c r="D80" s="44"/>
      <c r="E80" s="44"/>
      <c r="F80" s="44"/>
      <c r="G80" s="44"/>
      <c r="H80" s="44"/>
      <c r="I80" s="44"/>
      <c r="J80" s="44"/>
      <c r="K80" s="92"/>
      <c r="L80" s="44"/>
      <c r="M80" s="44"/>
    </row>
    <row r="81" spans="1:13" ht="45.95" customHeight="1" x14ac:dyDescent="0.25">
      <c r="A81" s="44"/>
      <c r="B81" s="44"/>
      <c r="C81" s="44"/>
      <c r="D81" s="44"/>
      <c r="E81" s="44"/>
      <c r="F81" s="44"/>
      <c r="G81" s="44"/>
      <c r="H81" s="44"/>
      <c r="I81" s="44"/>
      <c r="J81" s="44"/>
      <c r="K81" s="92"/>
      <c r="L81" s="44"/>
      <c r="M81" s="44"/>
    </row>
    <row r="82" spans="1:13" ht="45.95" customHeight="1" x14ac:dyDescent="0.25">
      <c r="A82" s="44"/>
      <c r="B82" s="44"/>
      <c r="C82" s="44"/>
      <c r="D82" s="44"/>
      <c r="E82" s="44"/>
      <c r="F82" s="44"/>
      <c r="G82" s="44"/>
      <c r="H82" s="44"/>
      <c r="I82" s="44"/>
      <c r="J82" s="44"/>
      <c r="K82" s="92"/>
      <c r="L82" s="44"/>
      <c r="M82" s="44"/>
    </row>
    <row r="83" spans="1:13" ht="45.95" customHeight="1" x14ac:dyDescent="0.25">
      <c r="A83" s="44"/>
      <c r="B83" s="44"/>
      <c r="C83" s="44"/>
      <c r="D83" s="44"/>
      <c r="E83" s="44"/>
      <c r="F83" s="44"/>
      <c r="G83" s="44"/>
      <c r="H83" s="44"/>
      <c r="I83" s="44"/>
      <c r="J83" s="44"/>
      <c r="K83" s="92"/>
      <c r="L83" s="44"/>
      <c r="M83" s="44"/>
    </row>
    <row r="84" spans="1:13" ht="45.95" customHeight="1" x14ac:dyDescent="0.25">
      <c r="A84" s="44"/>
      <c r="B84" s="44"/>
      <c r="C84" s="44"/>
      <c r="D84" s="44"/>
      <c r="E84" s="44"/>
      <c r="F84" s="44"/>
      <c r="G84" s="44"/>
      <c r="H84" s="44"/>
      <c r="I84" s="44"/>
      <c r="J84" s="44"/>
      <c r="K84" s="92"/>
      <c r="L84" s="44"/>
      <c r="M84" s="44"/>
    </row>
    <row r="85" spans="1:13" ht="45.95" customHeight="1" x14ac:dyDescent="0.25">
      <c r="A85" s="44"/>
      <c r="B85" s="44"/>
      <c r="C85" s="44"/>
      <c r="D85" s="44"/>
      <c r="E85" s="44"/>
      <c r="F85" s="44"/>
      <c r="G85" s="44"/>
      <c r="H85" s="44"/>
      <c r="I85" s="44"/>
      <c r="J85" s="44"/>
      <c r="K85" s="92"/>
      <c r="L85" s="44"/>
      <c r="M85" s="44"/>
    </row>
    <row r="86" spans="1:13" ht="45.95" customHeight="1" x14ac:dyDescent="0.25">
      <c r="A86" s="44"/>
      <c r="B86" s="44"/>
      <c r="C86" s="44"/>
      <c r="D86" s="44"/>
      <c r="E86" s="44"/>
      <c r="F86" s="44"/>
      <c r="G86" s="44"/>
      <c r="H86" s="44"/>
      <c r="I86" s="44"/>
      <c r="J86" s="44"/>
      <c r="K86" s="92"/>
      <c r="L86" s="44"/>
      <c r="M86" s="44"/>
    </row>
    <row r="87" spans="1:13" ht="45.95" customHeight="1" x14ac:dyDescent="0.25">
      <c r="A87" s="44"/>
      <c r="B87" s="44"/>
      <c r="C87" s="44"/>
      <c r="D87" s="44"/>
      <c r="E87" s="44"/>
      <c r="F87" s="44"/>
      <c r="G87" s="44"/>
      <c r="H87" s="44"/>
      <c r="I87" s="44"/>
      <c r="J87" s="44"/>
      <c r="K87" s="92"/>
      <c r="L87" s="44"/>
      <c r="M87" s="44"/>
    </row>
    <row r="88" spans="1:13" ht="45.95" customHeight="1" x14ac:dyDescent="0.25">
      <c r="A88" s="44"/>
      <c r="B88" s="44"/>
      <c r="C88" s="44"/>
      <c r="D88" s="44"/>
      <c r="E88" s="44"/>
      <c r="F88" s="44"/>
      <c r="G88" s="44"/>
      <c r="H88" s="44"/>
      <c r="I88" s="44"/>
      <c r="J88" s="44"/>
      <c r="K88" s="92"/>
      <c r="L88" s="44"/>
      <c r="M88" s="44"/>
    </row>
    <row r="89" spans="1:13" ht="45.95" customHeight="1" x14ac:dyDescent="0.25">
      <c r="A89" s="44"/>
      <c r="B89" s="44"/>
      <c r="C89" s="44"/>
      <c r="D89" s="44"/>
      <c r="E89" s="44"/>
      <c r="F89" s="44"/>
      <c r="G89" s="44"/>
      <c r="H89" s="44"/>
      <c r="I89" s="44"/>
      <c r="J89" s="44"/>
      <c r="K89" s="92"/>
      <c r="L89" s="44"/>
      <c r="M89" s="44"/>
    </row>
    <row r="90" spans="1:13" ht="45.95" customHeight="1" x14ac:dyDescent="0.25">
      <c r="A90" s="44"/>
      <c r="B90" s="44"/>
      <c r="C90" s="44"/>
      <c r="D90" s="44"/>
      <c r="E90" s="44"/>
      <c r="F90" s="44"/>
      <c r="G90" s="44"/>
      <c r="H90" s="44"/>
      <c r="I90" s="44"/>
      <c r="J90" s="44"/>
      <c r="K90" s="92"/>
      <c r="L90" s="44"/>
      <c r="M90" s="44"/>
    </row>
    <row r="91" spans="1:13" ht="45.95" customHeight="1" x14ac:dyDescent="0.25">
      <c r="A91" s="44"/>
      <c r="B91" s="44"/>
      <c r="C91" s="44"/>
      <c r="D91" s="44"/>
      <c r="E91" s="44"/>
      <c r="F91" s="44"/>
      <c r="G91" s="44"/>
      <c r="H91" s="44"/>
      <c r="I91" s="44"/>
      <c r="J91" s="44"/>
      <c r="K91" s="92"/>
      <c r="L91" s="44"/>
      <c r="M91" s="44"/>
    </row>
    <row r="92" spans="1:13" ht="45.95" customHeight="1" x14ac:dyDescent="0.25">
      <c r="A92" s="44"/>
      <c r="B92" s="44"/>
      <c r="C92" s="44"/>
      <c r="D92" s="44"/>
      <c r="E92" s="44"/>
      <c r="F92" s="44"/>
      <c r="G92" s="44"/>
      <c r="H92" s="44"/>
      <c r="I92" s="44"/>
      <c r="J92" s="44"/>
      <c r="K92" s="92"/>
      <c r="L92" s="44"/>
      <c r="M92" s="44"/>
    </row>
    <row r="93" spans="1:13" ht="45.95" customHeight="1" x14ac:dyDescent="0.25">
      <c r="A93" s="44"/>
      <c r="B93" s="44"/>
      <c r="C93" s="44"/>
      <c r="D93" s="44"/>
      <c r="E93" s="44"/>
      <c r="F93" s="44"/>
      <c r="G93" s="44"/>
      <c r="H93" s="44"/>
      <c r="I93" s="44"/>
      <c r="J93" s="44"/>
      <c r="K93" s="92"/>
      <c r="L93" s="44"/>
      <c r="M93" s="44"/>
    </row>
    <row r="94" spans="1:13" ht="45.95" customHeight="1" x14ac:dyDescent="0.25">
      <c r="A94" s="44"/>
      <c r="B94" s="44"/>
      <c r="C94" s="44"/>
      <c r="D94" s="44"/>
      <c r="E94" s="44"/>
      <c r="F94" s="44"/>
      <c r="G94" s="44"/>
      <c r="H94" s="44"/>
      <c r="I94" s="44"/>
      <c r="J94" s="44"/>
      <c r="K94" s="92"/>
      <c r="L94" s="44"/>
      <c r="M94" s="44"/>
    </row>
    <row r="95" spans="1:13" ht="45.95" customHeight="1" x14ac:dyDescent="0.25">
      <c r="A95" s="44"/>
      <c r="B95" s="44"/>
      <c r="C95" s="44"/>
      <c r="D95" s="44"/>
      <c r="E95" s="44"/>
      <c r="F95" s="44"/>
      <c r="G95" s="44"/>
      <c r="H95" s="44"/>
      <c r="I95" s="44"/>
      <c r="J95" s="44"/>
      <c r="K95" s="92"/>
      <c r="L95" s="44"/>
      <c r="M95" s="44"/>
    </row>
    <row r="96" spans="1:13" ht="45.95" customHeight="1" x14ac:dyDescent="0.25">
      <c r="A96" s="44"/>
      <c r="B96" s="44"/>
      <c r="C96" s="44"/>
      <c r="D96" s="44"/>
      <c r="E96" s="44"/>
      <c r="F96" s="44"/>
      <c r="G96" s="44"/>
      <c r="H96" s="44"/>
      <c r="I96" s="44"/>
      <c r="J96" s="44"/>
      <c r="K96" s="92"/>
      <c r="L96" s="44"/>
      <c r="M96" s="44"/>
    </row>
    <row r="97" spans="1:13" ht="45.95" customHeight="1" x14ac:dyDescent="0.25">
      <c r="A97" s="44"/>
      <c r="B97" s="44"/>
      <c r="C97" s="44"/>
      <c r="D97" s="44"/>
      <c r="E97" s="44"/>
      <c r="F97" s="44"/>
      <c r="G97" s="44"/>
      <c r="H97" s="44"/>
      <c r="I97" s="44"/>
      <c r="J97" s="44"/>
      <c r="K97" s="92"/>
      <c r="L97" s="44"/>
      <c r="M97" s="44"/>
    </row>
    <row r="98" spans="1:13" ht="45.95" customHeight="1" x14ac:dyDescent="0.25">
      <c r="A98" s="44"/>
      <c r="B98" s="44"/>
      <c r="C98" s="44"/>
      <c r="D98" s="44"/>
      <c r="E98" s="44"/>
      <c r="F98" s="44"/>
      <c r="G98" s="44"/>
      <c r="H98" s="44"/>
      <c r="I98" s="44"/>
      <c r="J98" s="44"/>
      <c r="K98" s="92"/>
      <c r="L98" s="44"/>
      <c r="M98" s="44"/>
    </row>
    <row r="99" spans="1:13" ht="45.95" customHeight="1" x14ac:dyDescent="0.25">
      <c r="A99" s="44"/>
      <c r="B99" s="44"/>
      <c r="C99" s="44"/>
      <c r="D99" s="44"/>
      <c r="E99" s="44"/>
      <c r="F99" s="44"/>
      <c r="G99" s="44"/>
      <c r="H99" s="44"/>
      <c r="I99" s="44"/>
      <c r="J99" s="44"/>
      <c r="K99" s="92"/>
      <c r="L99" s="44"/>
      <c r="M99" s="44"/>
    </row>
    <row r="100" spans="1:13" ht="45.95" customHeight="1" x14ac:dyDescent="0.25">
      <c r="A100" s="44"/>
      <c r="B100" s="44"/>
      <c r="C100" s="44"/>
      <c r="D100" s="44"/>
      <c r="E100" s="44"/>
      <c r="F100" s="44"/>
      <c r="G100" s="44"/>
      <c r="H100" s="44"/>
      <c r="I100" s="44"/>
      <c r="J100" s="44"/>
      <c r="K100" s="92"/>
      <c r="L100" s="44"/>
      <c r="M100" s="44"/>
    </row>
    <row r="101" spans="1:13" ht="45.95" customHeight="1" x14ac:dyDescent="0.25">
      <c r="A101" s="44"/>
      <c r="B101" s="44"/>
      <c r="C101" s="44"/>
      <c r="D101" s="44"/>
      <c r="E101" s="44"/>
      <c r="F101" s="44"/>
      <c r="G101" s="44"/>
      <c r="H101" s="44"/>
      <c r="I101" s="44"/>
      <c r="J101" s="44"/>
      <c r="K101" s="92"/>
      <c r="L101" s="44"/>
      <c r="M101" s="44"/>
    </row>
    <row r="102" spans="1:13" ht="45.95" customHeight="1" x14ac:dyDescent="0.25">
      <c r="A102" s="44"/>
      <c r="B102" s="44"/>
      <c r="C102" s="44"/>
      <c r="D102" s="44"/>
      <c r="E102" s="44"/>
      <c r="F102" s="44"/>
      <c r="G102" s="44"/>
      <c r="H102" s="44"/>
      <c r="I102" s="44"/>
      <c r="J102" s="44"/>
      <c r="K102" s="92"/>
      <c r="L102" s="44"/>
      <c r="M102" s="44"/>
    </row>
    <row r="103" spans="1:13" ht="45.95" customHeight="1" x14ac:dyDescent="0.25">
      <c r="A103" s="44"/>
      <c r="B103" s="44"/>
      <c r="C103" s="44"/>
      <c r="D103" s="44"/>
      <c r="E103" s="44"/>
      <c r="F103" s="44"/>
      <c r="G103" s="44"/>
      <c r="H103" s="44"/>
      <c r="I103" s="44"/>
      <c r="J103" s="44"/>
      <c r="K103" s="92"/>
      <c r="L103" s="44"/>
      <c r="M103" s="44"/>
    </row>
    <row r="104" spans="1:13" ht="45.95" customHeight="1" x14ac:dyDescent="0.25">
      <c r="A104" s="44"/>
      <c r="B104" s="44"/>
      <c r="C104" s="44"/>
      <c r="D104" s="44"/>
      <c r="E104" s="44"/>
      <c r="F104" s="44"/>
      <c r="G104" s="44"/>
      <c r="H104" s="44"/>
      <c r="I104" s="44"/>
      <c r="J104" s="44"/>
      <c r="K104" s="92"/>
      <c r="L104" s="44"/>
      <c r="M104" s="44"/>
    </row>
    <row r="105" spans="1:13" ht="45.95" customHeight="1" x14ac:dyDescent="0.25">
      <c r="A105" s="44"/>
      <c r="B105" s="44"/>
      <c r="C105" s="44"/>
      <c r="D105" s="44"/>
      <c r="E105" s="44"/>
      <c r="F105" s="44"/>
      <c r="G105" s="44"/>
      <c r="H105" s="44"/>
      <c r="I105" s="44"/>
      <c r="J105" s="44"/>
      <c r="K105" s="92"/>
      <c r="L105" s="44"/>
      <c r="M105" s="44"/>
    </row>
    <row r="106" spans="1:13" ht="45.95" customHeight="1" x14ac:dyDescent="0.25">
      <c r="A106" s="44"/>
      <c r="B106" s="44"/>
      <c r="C106" s="44"/>
      <c r="D106" s="44"/>
      <c r="E106" s="44"/>
      <c r="F106" s="44"/>
      <c r="G106" s="44"/>
      <c r="H106" s="44"/>
      <c r="I106" s="44"/>
      <c r="J106" s="44"/>
      <c r="K106" s="92"/>
      <c r="L106" s="44"/>
      <c r="M106" s="44"/>
    </row>
    <row r="107" spans="1:13" ht="45.95" customHeight="1" x14ac:dyDescent="0.25">
      <c r="A107" s="44"/>
      <c r="B107" s="44"/>
      <c r="C107" s="44"/>
      <c r="D107" s="44"/>
      <c r="E107" s="44"/>
      <c r="F107" s="44"/>
      <c r="G107" s="44"/>
      <c r="H107" s="44"/>
      <c r="I107" s="44"/>
      <c r="J107" s="44"/>
      <c r="K107" s="92"/>
      <c r="L107" s="44"/>
      <c r="M107" s="44"/>
    </row>
    <row r="108" spans="1:13" ht="45.95" customHeight="1" x14ac:dyDescent="0.25">
      <c r="A108" s="44"/>
      <c r="B108" s="44"/>
      <c r="C108" s="44"/>
      <c r="D108" s="44"/>
      <c r="E108" s="44"/>
      <c r="F108" s="44"/>
      <c r="G108" s="44"/>
      <c r="H108" s="44"/>
      <c r="I108" s="44"/>
      <c r="J108" s="44"/>
      <c r="K108" s="92"/>
      <c r="L108" s="44"/>
      <c r="M108" s="44"/>
    </row>
    <row r="109" spans="1:13" ht="45.95" customHeight="1" x14ac:dyDescent="0.25">
      <c r="A109" s="44"/>
      <c r="B109" s="44"/>
      <c r="C109" s="44"/>
      <c r="D109" s="44"/>
      <c r="E109" s="44"/>
      <c r="F109" s="44"/>
      <c r="G109" s="44"/>
      <c r="H109" s="44"/>
      <c r="I109" s="44"/>
      <c r="J109" s="44"/>
      <c r="K109" s="92"/>
      <c r="L109" s="44"/>
      <c r="M109" s="44"/>
    </row>
    <row r="110" spans="1:13" ht="45.95" customHeight="1" x14ac:dyDescent="0.25">
      <c r="A110" s="44"/>
      <c r="B110" s="44"/>
      <c r="C110" s="44"/>
      <c r="D110" s="44"/>
      <c r="E110" s="44"/>
      <c r="F110" s="44"/>
      <c r="G110" s="44"/>
      <c r="H110" s="44"/>
      <c r="I110" s="44"/>
      <c r="J110" s="44"/>
      <c r="K110" s="92"/>
      <c r="L110" s="44"/>
      <c r="M110" s="44"/>
    </row>
    <row r="111" spans="1:13" ht="45.95" customHeight="1" x14ac:dyDescent="0.25">
      <c r="A111" s="44"/>
      <c r="B111" s="44"/>
      <c r="C111" s="44"/>
      <c r="D111" s="44"/>
      <c r="E111" s="44"/>
      <c r="F111" s="44"/>
      <c r="G111" s="44"/>
      <c r="H111" s="44"/>
      <c r="I111" s="44"/>
      <c r="J111" s="44"/>
      <c r="K111" s="92"/>
      <c r="L111" s="44"/>
      <c r="M111" s="44"/>
    </row>
    <row r="112" spans="1:13" ht="45.95" customHeight="1" x14ac:dyDescent="0.25">
      <c r="A112" s="44"/>
      <c r="B112" s="44"/>
      <c r="C112" s="44"/>
      <c r="D112" s="44"/>
      <c r="E112" s="44"/>
      <c r="F112" s="44"/>
      <c r="G112" s="44"/>
      <c r="H112" s="44"/>
      <c r="I112" s="44"/>
      <c r="J112" s="44"/>
      <c r="K112" s="92"/>
      <c r="L112" s="44"/>
      <c r="M112" s="44"/>
    </row>
    <row r="113" spans="1:13" ht="45.95" customHeight="1" x14ac:dyDescent="0.25">
      <c r="A113" s="44"/>
      <c r="B113" s="44"/>
      <c r="C113" s="44"/>
      <c r="D113" s="44"/>
      <c r="E113" s="44"/>
      <c r="F113" s="44"/>
      <c r="G113" s="44"/>
      <c r="H113" s="44"/>
      <c r="I113" s="44"/>
      <c r="J113" s="44"/>
      <c r="K113" s="92"/>
      <c r="L113" s="44"/>
      <c r="M113" s="44"/>
    </row>
    <row r="114" spans="1:13" ht="45.95" customHeight="1" x14ac:dyDescent="0.25">
      <c r="A114" s="44"/>
      <c r="B114" s="44"/>
      <c r="C114" s="44"/>
      <c r="D114" s="44"/>
      <c r="E114" s="44"/>
      <c r="F114" s="44"/>
      <c r="G114" s="44"/>
      <c r="H114" s="44"/>
      <c r="I114" s="44"/>
      <c r="J114" s="44"/>
      <c r="K114" s="92"/>
      <c r="L114" s="44"/>
      <c r="M114" s="44"/>
    </row>
    <row r="115" spans="1:13" ht="45.95" customHeight="1" x14ac:dyDescent="0.25">
      <c r="A115" s="44"/>
      <c r="B115" s="44"/>
      <c r="C115" s="44"/>
      <c r="D115" s="44"/>
      <c r="E115" s="44"/>
      <c r="F115" s="44"/>
      <c r="G115" s="44"/>
      <c r="H115" s="44"/>
      <c r="I115" s="44"/>
      <c r="J115" s="44"/>
      <c r="K115" s="92"/>
      <c r="L115" s="44"/>
      <c r="M115" s="44"/>
    </row>
    <row r="116" spans="1:13" ht="45.95" customHeight="1" x14ac:dyDescent="0.25">
      <c r="A116" s="44"/>
      <c r="B116" s="44"/>
      <c r="C116" s="44"/>
      <c r="D116" s="44"/>
      <c r="E116" s="44"/>
      <c r="F116" s="44"/>
      <c r="G116" s="44"/>
      <c r="H116" s="44"/>
      <c r="I116" s="44"/>
      <c r="J116" s="44"/>
      <c r="K116" s="92"/>
      <c r="L116" s="44"/>
      <c r="M116" s="44"/>
    </row>
    <row r="117" spans="1:13" ht="45.95" customHeight="1" x14ac:dyDescent="0.25">
      <c r="A117" s="44"/>
      <c r="B117" s="44"/>
      <c r="C117" s="44"/>
      <c r="D117" s="44"/>
      <c r="E117" s="44"/>
      <c r="F117" s="44"/>
      <c r="G117" s="44"/>
      <c r="H117" s="44"/>
      <c r="I117" s="44"/>
      <c r="J117" s="44"/>
      <c r="K117" s="92"/>
      <c r="L117" s="44"/>
      <c r="M117" s="44"/>
    </row>
    <row r="118" spans="1:13" ht="45.95" customHeight="1" x14ac:dyDescent="0.25">
      <c r="A118" s="44"/>
      <c r="B118" s="44"/>
      <c r="C118" s="44"/>
      <c r="D118" s="44"/>
      <c r="E118" s="44"/>
      <c r="F118" s="44"/>
      <c r="G118" s="44"/>
      <c r="H118" s="44"/>
      <c r="I118" s="44"/>
      <c r="J118" s="44"/>
      <c r="K118" s="92"/>
      <c r="L118" s="44"/>
      <c r="M118" s="44"/>
    </row>
    <row r="119" spans="1:13" ht="45.95" customHeight="1" x14ac:dyDescent="0.25">
      <c r="A119" s="44"/>
      <c r="B119" s="44"/>
      <c r="C119" s="44"/>
      <c r="D119" s="44"/>
      <c r="E119" s="44"/>
      <c r="F119" s="44"/>
      <c r="G119" s="44"/>
      <c r="H119" s="44"/>
      <c r="I119" s="44"/>
      <c r="J119" s="44"/>
      <c r="K119" s="92"/>
      <c r="L119" s="44"/>
      <c r="M119" s="44"/>
    </row>
    <row r="120" spans="1:13" ht="45.95" customHeight="1" x14ac:dyDescent="0.25">
      <c r="A120" s="44"/>
      <c r="B120" s="44"/>
      <c r="C120" s="44"/>
      <c r="D120" s="44"/>
      <c r="E120" s="44"/>
      <c r="F120" s="44"/>
      <c r="G120" s="44"/>
      <c r="H120" s="44"/>
      <c r="I120" s="44"/>
      <c r="J120" s="44"/>
      <c r="K120" s="92"/>
      <c r="L120" s="44"/>
      <c r="M120" s="44"/>
    </row>
    <row r="121" spans="1:13" ht="45.95" customHeight="1" x14ac:dyDescent="0.25">
      <c r="A121" s="44"/>
      <c r="B121" s="44"/>
      <c r="C121" s="44"/>
      <c r="D121" s="44"/>
      <c r="E121" s="44"/>
      <c r="F121" s="44"/>
      <c r="G121" s="44"/>
      <c r="H121" s="44"/>
      <c r="I121" s="44"/>
      <c r="J121" s="44"/>
      <c r="K121" s="92"/>
      <c r="L121" s="44"/>
      <c r="M121" s="44"/>
    </row>
    <row r="122" spans="1:13" ht="45.95" customHeight="1" x14ac:dyDescent="0.25">
      <c r="A122" s="44"/>
      <c r="B122" s="44"/>
      <c r="C122" s="44"/>
      <c r="D122" s="44"/>
      <c r="E122" s="44"/>
      <c r="F122" s="44"/>
      <c r="G122" s="44"/>
      <c r="H122" s="44"/>
      <c r="I122" s="44"/>
      <c r="J122" s="44"/>
      <c r="K122" s="92"/>
      <c r="L122" s="44"/>
      <c r="M122" s="44"/>
    </row>
    <row r="123" spans="1:13" ht="45.95" customHeight="1" x14ac:dyDescent="0.25">
      <c r="A123" s="44"/>
      <c r="B123" s="44"/>
      <c r="C123" s="44"/>
      <c r="D123" s="44"/>
      <c r="E123" s="44"/>
      <c r="F123" s="44"/>
      <c r="G123" s="44"/>
      <c r="H123" s="44"/>
      <c r="I123" s="44"/>
      <c r="J123" s="44"/>
      <c r="K123" s="92"/>
      <c r="L123" s="44"/>
      <c r="M123" s="44"/>
    </row>
    <row r="124" spans="1:13" ht="45.95" customHeight="1" x14ac:dyDescent="0.25">
      <c r="A124" s="44"/>
      <c r="B124" s="44"/>
      <c r="C124" s="44"/>
      <c r="D124" s="44"/>
      <c r="E124" s="44"/>
      <c r="F124" s="44"/>
      <c r="G124" s="44"/>
      <c r="H124" s="44"/>
      <c r="I124" s="44"/>
      <c r="J124" s="44"/>
      <c r="K124" s="92"/>
      <c r="L124" s="44"/>
      <c r="M124" s="44"/>
    </row>
    <row r="125" spans="1:13" ht="45.95" customHeight="1" x14ac:dyDescent="0.25">
      <c r="A125" s="44"/>
      <c r="B125" s="44"/>
      <c r="C125" s="44"/>
      <c r="D125" s="44"/>
      <c r="E125" s="44"/>
      <c r="F125" s="44"/>
      <c r="G125" s="44"/>
      <c r="H125" s="44"/>
      <c r="I125" s="44"/>
      <c r="J125" s="44"/>
      <c r="K125" s="92"/>
      <c r="L125" s="44"/>
      <c r="M125" s="44"/>
    </row>
    <row r="126" spans="1:13" ht="45.95" customHeight="1" x14ac:dyDescent="0.25">
      <c r="A126" s="44"/>
      <c r="B126" s="44"/>
      <c r="C126" s="44"/>
      <c r="D126" s="44"/>
      <c r="E126" s="44"/>
      <c r="F126" s="44"/>
      <c r="G126" s="44"/>
      <c r="H126" s="44"/>
      <c r="I126" s="44"/>
      <c r="J126" s="44"/>
      <c r="K126" s="92"/>
      <c r="L126" s="44"/>
      <c r="M126" s="44"/>
    </row>
    <row r="127" spans="1:13" ht="45.95" customHeight="1" x14ac:dyDescent="0.25">
      <c r="A127" s="44"/>
      <c r="B127" s="44"/>
      <c r="C127" s="44"/>
      <c r="D127" s="44"/>
      <c r="E127" s="44"/>
      <c r="F127" s="44"/>
      <c r="G127" s="44"/>
      <c r="H127" s="44"/>
      <c r="I127" s="44"/>
      <c r="J127" s="44"/>
      <c r="K127" s="92"/>
      <c r="L127" s="44"/>
      <c r="M127" s="44"/>
    </row>
    <row r="128" spans="1:13" ht="45.95" customHeight="1" x14ac:dyDescent="0.25">
      <c r="A128" s="44"/>
      <c r="B128" s="44"/>
      <c r="C128" s="44"/>
      <c r="D128" s="44"/>
      <c r="E128" s="44"/>
      <c r="F128" s="44"/>
      <c r="G128" s="44"/>
      <c r="H128" s="44"/>
      <c r="I128" s="44"/>
      <c r="J128" s="44"/>
      <c r="K128" s="92"/>
      <c r="L128" s="44"/>
      <c r="M128" s="44"/>
    </row>
    <row r="129" spans="1:13" ht="45.95" customHeight="1" x14ac:dyDescent="0.25">
      <c r="A129" s="44"/>
      <c r="B129" s="44"/>
      <c r="C129" s="44"/>
      <c r="D129" s="44"/>
      <c r="E129" s="44"/>
      <c r="F129" s="44"/>
      <c r="G129" s="44"/>
      <c r="H129" s="44"/>
      <c r="I129" s="44"/>
      <c r="J129" s="44"/>
      <c r="K129" s="92"/>
      <c r="L129" s="44"/>
      <c r="M129" s="44"/>
    </row>
    <row r="130" spans="1:13" ht="45.95" customHeight="1" x14ac:dyDescent="0.25">
      <c r="A130" s="44"/>
      <c r="B130" s="44"/>
      <c r="C130" s="44"/>
      <c r="D130" s="44"/>
      <c r="E130" s="44"/>
      <c r="F130" s="44"/>
      <c r="G130" s="44"/>
      <c r="H130" s="44"/>
      <c r="I130" s="44"/>
      <c r="J130" s="44"/>
      <c r="K130" s="92"/>
      <c r="L130" s="44"/>
      <c r="M130" s="44"/>
    </row>
    <row r="131" spans="1:13" ht="45.95" customHeight="1" x14ac:dyDescent="0.25">
      <c r="A131" s="44"/>
      <c r="B131" s="44"/>
      <c r="C131" s="44"/>
      <c r="D131" s="44"/>
      <c r="E131" s="44"/>
      <c r="F131" s="44"/>
      <c r="G131" s="44"/>
      <c r="H131" s="44"/>
      <c r="I131" s="44"/>
      <c r="J131" s="44"/>
      <c r="K131" s="92"/>
      <c r="L131" s="44"/>
      <c r="M131" s="44"/>
    </row>
    <row r="132" spans="1:13" ht="45.95" customHeight="1" x14ac:dyDescent="0.25">
      <c r="A132" s="44"/>
      <c r="B132" s="44"/>
      <c r="C132" s="44"/>
      <c r="D132" s="44"/>
      <c r="E132" s="44"/>
      <c r="F132" s="44"/>
      <c r="G132" s="44"/>
      <c r="H132" s="44"/>
      <c r="I132" s="44"/>
      <c r="J132" s="44"/>
      <c r="K132" s="92"/>
      <c r="L132" s="44"/>
      <c r="M132" s="44"/>
    </row>
    <row r="133" spans="1:13" ht="45.95" customHeight="1" x14ac:dyDescent="0.25">
      <c r="A133" s="44"/>
      <c r="B133" s="44"/>
      <c r="C133" s="44"/>
      <c r="D133" s="44"/>
      <c r="E133" s="44"/>
      <c r="F133" s="44"/>
      <c r="G133" s="44"/>
      <c r="H133" s="44"/>
      <c r="I133" s="44"/>
      <c r="J133" s="44"/>
      <c r="K133" s="92"/>
      <c r="L133" s="44"/>
      <c r="M133" s="44"/>
    </row>
    <row r="134" spans="1:13" ht="45.95" customHeight="1" x14ac:dyDescent="0.25">
      <c r="A134" s="44"/>
      <c r="B134" s="44"/>
      <c r="C134" s="44"/>
      <c r="D134" s="44"/>
      <c r="E134" s="44"/>
      <c r="F134" s="44"/>
      <c r="G134" s="44"/>
      <c r="H134" s="44"/>
      <c r="I134" s="44"/>
      <c r="J134" s="44"/>
      <c r="K134" s="92"/>
      <c r="L134" s="44"/>
      <c r="M134" s="44"/>
    </row>
    <row r="135" spans="1:13" ht="45.95" customHeight="1" x14ac:dyDescent="0.25">
      <c r="A135" s="44"/>
      <c r="B135" s="44"/>
      <c r="C135" s="44"/>
      <c r="D135" s="44"/>
      <c r="E135" s="44"/>
      <c r="F135" s="44"/>
      <c r="G135" s="44"/>
      <c r="H135" s="44"/>
      <c r="I135" s="44"/>
      <c r="J135" s="44"/>
      <c r="K135" s="92"/>
      <c r="L135" s="44"/>
      <c r="M135" s="44"/>
    </row>
    <row r="136" spans="1:13" ht="45.95" customHeight="1" x14ac:dyDescent="0.25">
      <c r="A136" s="44"/>
      <c r="B136" s="44"/>
      <c r="C136" s="44"/>
      <c r="D136" s="44"/>
      <c r="E136" s="44"/>
      <c r="F136" s="44"/>
      <c r="G136" s="44"/>
      <c r="H136" s="44"/>
      <c r="I136" s="44"/>
      <c r="J136" s="44"/>
      <c r="K136" s="92"/>
      <c r="L136" s="44"/>
      <c r="M136" s="44"/>
    </row>
    <row r="137" spans="1:13" ht="45.95" customHeight="1" x14ac:dyDescent="0.25">
      <c r="A137" s="44"/>
      <c r="B137" s="44"/>
      <c r="C137" s="44"/>
      <c r="D137" s="44"/>
      <c r="E137" s="44"/>
      <c r="F137" s="44"/>
      <c r="G137" s="44"/>
      <c r="H137" s="44"/>
      <c r="I137" s="44"/>
      <c r="J137" s="44"/>
      <c r="K137" s="92"/>
      <c r="L137" s="44"/>
      <c r="M137" s="44"/>
    </row>
    <row r="138" spans="1:13" ht="45.95" customHeight="1" x14ac:dyDescent="0.25">
      <c r="A138" s="44"/>
      <c r="B138" s="44"/>
      <c r="C138" s="44"/>
      <c r="D138" s="44"/>
      <c r="E138" s="44"/>
      <c r="F138" s="44"/>
      <c r="G138" s="44"/>
      <c r="H138" s="44"/>
      <c r="I138" s="44"/>
      <c r="J138" s="44"/>
      <c r="K138" s="92"/>
      <c r="L138" s="44"/>
      <c r="M138" s="44"/>
    </row>
    <row r="139" spans="1:13" ht="45.95" customHeight="1" x14ac:dyDescent="0.25">
      <c r="A139" s="44"/>
      <c r="B139" s="44"/>
      <c r="C139" s="44"/>
      <c r="D139" s="44"/>
      <c r="E139" s="44"/>
      <c r="F139" s="44"/>
      <c r="G139" s="44"/>
      <c r="H139" s="44"/>
      <c r="I139" s="44"/>
      <c r="J139" s="44"/>
      <c r="K139" s="92"/>
      <c r="L139" s="44"/>
      <c r="M139" s="44"/>
    </row>
    <row r="140" spans="1:13" ht="45.95" customHeight="1" x14ac:dyDescent="0.25">
      <c r="A140" s="44"/>
      <c r="B140" s="44"/>
      <c r="C140" s="44"/>
      <c r="D140" s="44"/>
      <c r="E140" s="44"/>
      <c r="F140" s="44"/>
      <c r="G140" s="44"/>
      <c r="H140" s="44"/>
      <c r="I140" s="44"/>
      <c r="J140" s="44"/>
      <c r="K140" s="92"/>
      <c r="L140" s="44"/>
      <c r="M140" s="44"/>
    </row>
    <row r="141" spans="1:13" ht="45.95" customHeight="1" x14ac:dyDescent="0.25">
      <c r="A141" s="44"/>
      <c r="B141" s="44"/>
      <c r="C141" s="44"/>
      <c r="D141" s="44"/>
      <c r="E141" s="44"/>
      <c r="F141" s="44"/>
      <c r="G141" s="44"/>
      <c r="H141" s="44"/>
      <c r="I141" s="44"/>
      <c r="J141" s="44"/>
      <c r="K141" s="92"/>
      <c r="L141" s="44"/>
      <c r="M141" s="44"/>
    </row>
    <row r="142" spans="1:13" ht="45.95" customHeight="1" x14ac:dyDescent="0.25">
      <c r="A142" s="44"/>
      <c r="B142" s="44"/>
      <c r="C142" s="44"/>
      <c r="D142" s="44"/>
      <c r="E142" s="44"/>
      <c r="F142" s="44"/>
      <c r="G142" s="44"/>
      <c r="H142" s="44"/>
      <c r="I142" s="44"/>
      <c r="J142" s="44"/>
      <c r="K142" s="92"/>
      <c r="L142" s="44"/>
      <c r="M142" s="44"/>
    </row>
    <row r="143" spans="1:13" ht="45.95" customHeight="1" x14ac:dyDescent="0.25">
      <c r="A143" s="44"/>
      <c r="B143" s="44"/>
      <c r="C143" s="44"/>
      <c r="D143" s="44"/>
      <c r="E143" s="44"/>
      <c r="F143" s="44"/>
      <c r="G143" s="44"/>
      <c r="H143" s="44"/>
      <c r="I143" s="44"/>
      <c r="J143" s="44"/>
      <c r="K143" s="92"/>
      <c r="L143" s="44"/>
      <c r="M143" s="44"/>
    </row>
    <row r="144" spans="1:13" ht="45.95" customHeight="1" x14ac:dyDescent="0.25">
      <c r="A144" s="44"/>
      <c r="B144" s="44"/>
      <c r="C144" s="44"/>
      <c r="D144" s="44"/>
      <c r="E144" s="44"/>
      <c r="F144" s="44"/>
      <c r="G144" s="44"/>
      <c r="H144" s="44"/>
      <c r="I144" s="44"/>
      <c r="J144" s="44"/>
      <c r="K144" s="92"/>
      <c r="L144" s="44"/>
      <c r="M144" s="44"/>
    </row>
    <row r="145" spans="1:13" ht="45.95" customHeight="1" x14ac:dyDescent="0.25">
      <c r="A145" s="44"/>
      <c r="B145" s="44"/>
      <c r="C145" s="44"/>
      <c r="D145" s="44"/>
      <c r="E145" s="44"/>
      <c r="F145" s="44"/>
      <c r="G145" s="44"/>
      <c r="H145" s="44"/>
      <c r="I145" s="44"/>
      <c r="J145" s="44"/>
      <c r="K145" s="92"/>
      <c r="L145" s="44"/>
      <c r="M145" s="44"/>
    </row>
    <row r="146" spans="1:13" ht="45.95" customHeight="1" x14ac:dyDescent="0.25">
      <c r="A146" s="44"/>
      <c r="B146" s="44"/>
      <c r="C146" s="44"/>
      <c r="D146" s="44"/>
      <c r="E146" s="44"/>
      <c r="F146" s="44"/>
      <c r="G146" s="44"/>
      <c r="H146" s="44"/>
      <c r="I146" s="44"/>
      <c r="J146" s="44"/>
      <c r="K146" s="92"/>
      <c r="L146" s="44"/>
      <c r="M146" s="44"/>
    </row>
    <row r="147" spans="1:13" ht="45.95" customHeight="1" x14ac:dyDescent="0.25">
      <c r="A147" s="44"/>
      <c r="B147" s="44"/>
      <c r="C147" s="44"/>
      <c r="D147" s="44"/>
      <c r="E147" s="44"/>
      <c r="F147" s="44"/>
      <c r="G147" s="44"/>
      <c r="H147" s="44"/>
      <c r="I147" s="44"/>
      <c r="J147" s="44"/>
      <c r="K147" s="92"/>
      <c r="L147" s="44"/>
      <c r="M147" s="44"/>
    </row>
    <row r="148" spans="1:13" ht="45.95" customHeight="1" x14ac:dyDescent="0.25">
      <c r="A148" s="44"/>
      <c r="B148" s="44"/>
      <c r="C148" s="44"/>
      <c r="D148" s="44"/>
      <c r="E148" s="44"/>
      <c r="F148" s="44"/>
      <c r="G148" s="44"/>
      <c r="H148" s="44"/>
      <c r="I148" s="44"/>
      <c r="J148" s="44"/>
      <c r="K148" s="92"/>
      <c r="L148" s="44"/>
      <c r="M148" s="44"/>
    </row>
    <row r="149" spans="1:13" ht="45.95" customHeight="1" x14ac:dyDescent="0.25">
      <c r="A149" s="44"/>
      <c r="B149" s="44"/>
      <c r="C149" s="44"/>
      <c r="D149" s="44"/>
      <c r="E149" s="44"/>
      <c r="F149" s="44"/>
      <c r="G149" s="44"/>
      <c r="H149" s="44"/>
      <c r="I149" s="44"/>
      <c r="J149" s="44"/>
      <c r="K149" s="92"/>
      <c r="L149" s="44"/>
      <c r="M149" s="44"/>
    </row>
    <row r="150" spans="1:13" ht="45.95" customHeight="1" x14ac:dyDescent="0.25">
      <c r="A150" s="44"/>
      <c r="B150" s="44"/>
      <c r="C150" s="44"/>
      <c r="D150" s="44"/>
      <c r="E150" s="44"/>
      <c r="F150" s="44"/>
      <c r="G150" s="44"/>
      <c r="H150" s="44"/>
      <c r="I150" s="44"/>
      <c r="J150" s="44"/>
      <c r="K150" s="92"/>
      <c r="L150" s="44"/>
      <c r="M150" s="44"/>
    </row>
    <row r="151" spans="1:13" ht="45.95" customHeight="1" x14ac:dyDescent="0.25">
      <c r="A151" s="44"/>
      <c r="B151" s="44"/>
      <c r="C151" s="44"/>
      <c r="D151" s="44"/>
      <c r="E151" s="44"/>
      <c r="F151" s="44"/>
      <c r="G151" s="44"/>
      <c r="H151" s="44"/>
      <c r="I151" s="44"/>
      <c r="J151" s="44"/>
      <c r="K151" s="92"/>
      <c r="L151" s="44"/>
      <c r="M151" s="44"/>
    </row>
    <row r="152" spans="1:13" ht="45.95" customHeight="1" x14ac:dyDescent="0.25">
      <c r="A152" s="44"/>
      <c r="B152" s="44"/>
      <c r="C152" s="44"/>
      <c r="D152" s="44"/>
      <c r="E152" s="44"/>
      <c r="F152" s="44"/>
      <c r="G152" s="44"/>
      <c r="H152" s="44"/>
      <c r="I152" s="44"/>
      <c r="J152" s="44"/>
      <c r="K152" s="92"/>
      <c r="L152" s="44"/>
      <c r="M152" s="44"/>
    </row>
    <row r="153" spans="1:13" ht="45.95" customHeight="1" x14ac:dyDescent="0.25">
      <c r="A153" s="44"/>
      <c r="B153" s="44"/>
      <c r="C153" s="44"/>
      <c r="D153" s="44"/>
      <c r="E153" s="44"/>
      <c r="F153" s="44"/>
      <c r="G153" s="44"/>
      <c r="H153" s="44"/>
      <c r="I153" s="44"/>
      <c r="J153" s="44"/>
      <c r="K153" s="92"/>
      <c r="L153" s="44"/>
      <c r="M153" s="44"/>
    </row>
    <row r="154" spans="1:13" ht="45.95" customHeight="1" x14ac:dyDescent="0.25">
      <c r="A154" s="44"/>
      <c r="B154" s="44"/>
      <c r="C154" s="44"/>
      <c r="D154" s="44"/>
      <c r="E154" s="44"/>
      <c r="F154" s="44"/>
      <c r="G154" s="44"/>
      <c r="H154" s="44"/>
      <c r="I154" s="44"/>
      <c r="J154" s="44"/>
      <c r="K154" s="92"/>
      <c r="L154" s="44"/>
      <c r="M154" s="44"/>
    </row>
    <row r="155" spans="1:13" ht="45.95" customHeight="1" x14ac:dyDescent="0.25">
      <c r="A155" s="44"/>
      <c r="B155" s="44"/>
      <c r="C155" s="44"/>
      <c r="D155" s="44"/>
      <c r="E155" s="44"/>
      <c r="F155" s="44"/>
      <c r="G155" s="44"/>
      <c r="H155" s="44"/>
      <c r="I155" s="44"/>
      <c r="J155" s="44"/>
      <c r="K155" s="92"/>
      <c r="L155" s="44"/>
      <c r="M155" s="44"/>
    </row>
    <row r="156" spans="1:13" ht="45.95" customHeight="1" x14ac:dyDescent="0.25">
      <c r="A156" s="44"/>
      <c r="B156" s="44"/>
      <c r="C156" s="44"/>
      <c r="D156" s="44"/>
      <c r="E156" s="44"/>
      <c r="F156" s="44"/>
      <c r="G156" s="44"/>
      <c r="H156" s="44"/>
      <c r="I156" s="44"/>
      <c r="J156" s="44"/>
      <c r="K156" s="92"/>
      <c r="L156" s="44"/>
      <c r="M156" s="44"/>
    </row>
    <row r="157" spans="1:13" ht="45.95" customHeight="1" x14ac:dyDescent="0.25">
      <c r="A157" s="44"/>
      <c r="B157" s="44"/>
      <c r="C157" s="44"/>
      <c r="D157" s="44"/>
      <c r="E157" s="44"/>
      <c r="F157" s="44"/>
      <c r="G157" s="44"/>
      <c r="H157" s="44"/>
      <c r="I157" s="44"/>
      <c r="J157" s="44"/>
      <c r="K157" s="92"/>
      <c r="L157" s="44"/>
      <c r="M157" s="44"/>
    </row>
    <row r="158" spans="1:13" ht="45.95" customHeight="1" x14ac:dyDescent="0.25">
      <c r="A158" s="44"/>
      <c r="B158" s="44"/>
      <c r="C158" s="44"/>
      <c r="D158" s="44"/>
      <c r="E158" s="44"/>
      <c r="F158" s="44"/>
      <c r="G158" s="44"/>
      <c r="H158" s="44"/>
      <c r="I158" s="44"/>
      <c r="J158" s="44"/>
      <c r="K158" s="92"/>
      <c r="L158" s="44"/>
      <c r="M158" s="44"/>
    </row>
    <row r="159" spans="1:13" ht="45.95" customHeight="1" x14ac:dyDescent="0.25">
      <c r="A159" s="44"/>
      <c r="B159" s="44"/>
      <c r="C159" s="44"/>
      <c r="D159" s="44"/>
      <c r="E159" s="44"/>
      <c r="F159" s="44"/>
      <c r="G159" s="44"/>
      <c r="H159" s="44"/>
      <c r="I159" s="44"/>
      <c r="J159" s="44"/>
      <c r="K159" s="92"/>
      <c r="L159" s="44"/>
      <c r="M159" s="44"/>
    </row>
    <row r="160" spans="1:13" ht="45.95" customHeight="1" x14ac:dyDescent="0.25">
      <c r="A160" s="44"/>
      <c r="B160" s="44"/>
      <c r="C160" s="44"/>
      <c r="D160" s="44"/>
      <c r="E160" s="44"/>
      <c r="F160" s="44"/>
      <c r="G160" s="44"/>
      <c r="H160" s="44"/>
      <c r="I160" s="44"/>
      <c r="J160" s="44"/>
      <c r="K160" s="92"/>
      <c r="L160" s="44"/>
      <c r="M160" s="44"/>
    </row>
    <row r="161" spans="1:13" ht="45.95" customHeight="1" x14ac:dyDescent="0.25">
      <c r="A161" s="44"/>
      <c r="B161" s="44"/>
      <c r="C161" s="44"/>
      <c r="D161" s="44"/>
      <c r="E161" s="44"/>
      <c r="F161" s="44"/>
      <c r="G161" s="44"/>
      <c r="H161" s="44"/>
      <c r="I161" s="44"/>
      <c r="J161" s="44"/>
      <c r="K161" s="92"/>
      <c r="L161" s="44"/>
      <c r="M161" s="44"/>
    </row>
    <row r="162" spans="1:13" ht="45.95" customHeight="1" x14ac:dyDescent="0.25">
      <c r="A162" s="44"/>
      <c r="B162" s="44"/>
      <c r="C162" s="44"/>
      <c r="D162" s="44"/>
      <c r="E162" s="44"/>
      <c r="F162" s="44"/>
      <c r="G162" s="44"/>
      <c r="H162" s="44"/>
      <c r="I162" s="44"/>
      <c r="J162" s="44"/>
      <c r="K162" s="92"/>
      <c r="L162" s="44"/>
      <c r="M162" s="44"/>
    </row>
    <row r="163" spans="1:13" ht="45.95" customHeight="1" x14ac:dyDescent="0.25">
      <c r="A163" s="44"/>
      <c r="B163" s="44"/>
      <c r="C163" s="44"/>
      <c r="D163" s="44"/>
      <c r="E163" s="44"/>
      <c r="F163" s="44"/>
      <c r="G163" s="44"/>
      <c r="H163" s="44"/>
      <c r="I163" s="44"/>
      <c r="J163" s="44"/>
      <c r="K163" s="92"/>
      <c r="L163" s="44"/>
      <c r="M163" s="44"/>
    </row>
    <row r="164" spans="1:13" ht="45.95" customHeight="1" x14ac:dyDescent="0.25">
      <c r="A164" s="44"/>
      <c r="B164" s="44"/>
      <c r="C164" s="44"/>
      <c r="D164" s="44"/>
      <c r="E164" s="44"/>
      <c r="F164" s="44"/>
      <c r="G164" s="44"/>
      <c r="H164" s="44"/>
      <c r="I164" s="44"/>
      <c r="J164" s="44"/>
      <c r="K164" s="92"/>
      <c r="L164" s="44"/>
      <c r="M164" s="44"/>
    </row>
    <row r="165" spans="1:13" ht="45.95" customHeight="1" x14ac:dyDescent="0.25">
      <c r="A165" s="44"/>
      <c r="B165" s="44"/>
      <c r="C165" s="44"/>
      <c r="D165" s="44"/>
      <c r="E165" s="44"/>
      <c r="F165" s="44"/>
      <c r="G165" s="44"/>
      <c r="H165" s="44"/>
      <c r="I165" s="44"/>
      <c r="J165" s="44"/>
      <c r="K165" s="92"/>
      <c r="L165" s="44"/>
      <c r="M165" s="44"/>
    </row>
    <row r="166" spans="1:13" ht="45.95" customHeight="1" x14ac:dyDescent="0.25">
      <c r="A166" s="44"/>
      <c r="B166" s="44"/>
      <c r="C166" s="44"/>
      <c r="D166" s="44"/>
      <c r="E166" s="44"/>
      <c r="F166" s="44"/>
      <c r="G166" s="44"/>
      <c r="H166" s="44"/>
      <c r="I166" s="44"/>
      <c r="J166" s="44"/>
      <c r="K166" s="92"/>
      <c r="L166" s="44"/>
      <c r="M166" s="44"/>
    </row>
    <row r="167" spans="1:13" ht="45.95" customHeight="1" x14ac:dyDescent="0.25">
      <c r="A167" s="44"/>
      <c r="B167" s="44"/>
      <c r="C167" s="44"/>
      <c r="D167" s="44"/>
      <c r="E167" s="44"/>
      <c r="F167" s="44"/>
      <c r="G167" s="44"/>
      <c r="H167" s="44"/>
      <c r="I167" s="44"/>
      <c r="J167" s="44"/>
      <c r="K167" s="92"/>
      <c r="L167" s="44"/>
      <c r="M167" s="44"/>
    </row>
    <row r="168" spans="1:13" ht="45.95" customHeight="1" x14ac:dyDescent="0.25">
      <c r="A168" s="44"/>
      <c r="B168" s="44"/>
      <c r="C168" s="44"/>
      <c r="D168" s="44"/>
      <c r="E168" s="44"/>
      <c r="F168" s="44"/>
      <c r="G168" s="44"/>
      <c r="H168" s="44"/>
      <c r="I168" s="44"/>
      <c r="J168" s="44"/>
      <c r="K168" s="92"/>
      <c r="L168" s="44"/>
      <c r="M168" s="44"/>
    </row>
    <row r="169" spans="1:13" ht="45.95" customHeight="1" x14ac:dyDescent="0.25">
      <c r="A169" s="44"/>
      <c r="B169" s="44"/>
      <c r="C169" s="44"/>
      <c r="D169" s="44"/>
      <c r="E169" s="44"/>
      <c r="F169" s="44"/>
      <c r="G169" s="44"/>
      <c r="H169" s="44"/>
      <c r="I169" s="44"/>
      <c r="J169" s="44"/>
      <c r="K169" s="92"/>
      <c r="L169" s="44"/>
      <c r="M169" s="44"/>
    </row>
    <row r="170" spans="1:13" ht="45.95" customHeight="1" x14ac:dyDescent="0.25">
      <c r="A170" s="44"/>
      <c r="B170" s="44"/>
      <c r="C170" s="44"/>
      <c r="D170" s="44"/>
      <c r="E170" s="44"/>
      <c r="F170" s="44"/>
      <c r="G170" s="44"/>
      <c r="H170" s="44"/>
      <c r="I170" s="44"/>
      <c r="J170" s="44"/>
      <c r="K170" s="92"/>
      <c r="L170" s="44"/>
      <c r="M170" s="44"/>
    </row>
    <row r="171" spans="1:13" ht="45.95" customHeight="1" x14ac:dyDescent="0.25">
      <c r="A171" s="44"/>
      <c r="B171" s="44"/>
      <c r="C171" s="44"/>
      <c r="D171" s="44"/>
      <c r="E171" s="44"/>
      <c r="F171" s="44"/>
      <c r="G171" s="44"/>
      <c r="H171" s="44"/>
      <c r="I171" s="44"/>
      <c r="J171" s="44"/>
      <c r="K171" s="92"/>
      <c r="L171" s="44"/>
      <c r="M171" s="44"/>
    </row>
    <row r="172" spans="1:13" ht="45.95" customHeight="1" x14ac:dyDescent="0.25">
      <c r="A172" s="44"/>
      <c r="B172" s="44"/>
      <c r="C172" s="44"/>
      <c r="D172" s="44"/>
      <c r="E172" s="44"/>
      <c r="F172" s="44"/>
      <c r="G172" s="44"/>
      <c r="H172" s="44"/>
      <c r="I172" s="44"/>
      <c r="J172" s="44"/>
      <c r="K172" s="92"/>
      <c r="L172" s="44"/>
      <c r="M172" s="44"/>
    </row>
    <row r="173" spans="1:13" ht="45.95" customHeight="1" x14ac:dyDescent="0.25">
      <c r="A173" s="44"/>
      <c r="B173" s="44"/>
      <c r="C173" s="44"/>
      <c r="D173" s="44"/>
      <c r="E173" s="44"/>
      <c r="F173" s="44"/>
      <c r="G173" s="44"/>
      <c r="H173" s="44"/>
      <c r="I173" s="44"/>
      <c r="J173" s="44"/>
      <c r="K173" s="92"/>
      <c r="L173" s="44"/>
      <c r="M173" s="44"/>
    </row>
    <row r="174" spans="1:13" ht="45.95" customHeight="1" x14ac:dyDescent="0.25">
      <c r="A174" s="44"/>
      <c r="B174" s="44"/>
      <c r="C174" s="44"/>
      <c r="D174" s="44"/>
      <c r="E174" s="44"/>
      <c r="F174" s="44"/>
      <c r="G174" s="44"/>
      <c r="H174" s="44"/>
      <c r="I174" s="44"/>
      <c r="J174" s="44"/>
      <c r="K174" s="92"/>
      <c r="L174" s="44"/>
      <c r="M174" s="44"/>
    </row>
    <row r="175" spans="1:13" ht="45.95" customHeight="1" x14ac:dyDescent="0.25">
      <c r="A175" s="44"/>
      <c r="B175" s="44"/>
      <c r="C175" s="44"/>
      <c r="D175" s="44"/>
      <c r="E175" s="44"/>
      <c r="F175" s="44"/>
      <c r="G175" s="44"/>
      <c r="H175" s="44"/>
      <c r="I175" s="44"/>
      <c r="J175" s="44"/>
      <c r="K175" s="92"/>
      <c r="L175" s="44"/>
      <c r="M175" s="44"/>
    </row>
    <row r="176" spans="1:13" ht="45.95" customHeight="1" x14ac:dyDescent="0.25">
      <c r="A176" s="44"/>
      <c r="B176" s="44"/>
      <c r="C176" s="44"/>
      <c r="D176" s="44"/>
      <c r="E176" s="44"/>
      <c r="F176" s="44"/>
      <c r="G176" s="44"/>
      <c r="H176" s="44"/>
      <c r="I176" s="44"/>
      <c r="J176" s="44"/>
      <c r="K176" s="92"/>
      <c r="L176" s="44"/>
      <c r="M176" s="44"/>
    </row>
    <row r="177" spans="1:13" ht="45.95" customHeight="1" x14ac:dyDescent="0.25">
      <c r="A177" s="44"/>
      <c r="B177" s="44"/>
      <c r="C177" s="44"/>
      <c r="D177" s="44"/>
      <c r="E177" s="44"/>
      <c r="F177" s="44"/>
      <c r="G177" s="44"/>
      <c r="H177" s="44"/>
      <c r="I177" s="44"/>
      <c r="J177" s="44"/>
      <c r="K177" s="92"/>
      <c r="L177" s="44"/>
      <c r="M177" s="44"/>
    </row>
    <row r="178" spans="1:13" ht="45.95" customHeight="1" x14ac:dyDescent="0.25">
      <c r="A178" s="44"/>
      <c r="B178" s="44"/>
      <c r="C178" s="44"/>
      <c r="D178" s="44"/>
      <c r="E178" s="44"/>
      <c r="F178" s="44"/>
      <c r="G178" s="44"/>
      <c r="H178" s="44"/>
      <c r="I178" s="44"/>
      <c r="J178" s="44"/>
      <c r="K178" s="92"/>
      <c r="L178" s="44"/>
      <c r="M178" s="44"/>
    </row>
    <row r="179" spans="1:13" ht="45.95" customHeight="1" x14ac:dyDescent="0.25">
      <c r="A179" s="44"/>
      <c r="B179" s="44"/>
      <c r="C179" s="44"/>
      <c r="D179" s="44"/>
      <c r="E179" s="44"/>
      <c r="F179" s="44"/>
      <c r="G179" s="44"/>
      <c r="H179" s="44"/>
      <c r="I179" s="44"/>
      <c r="J179" s="44"/>
      <c r="K179" s="92"/>
      <c r="L179" s="44"/>
      <c r="M179" s="44"/>
    </row>
    <row r="180" spans="1:13" ht="45.95" customHeight="1" x14ac:dyDescent="0.25">
      <c r="A180" s="44"/>
      <c r="B180" s="44"/>
      <c r="C180" s="44"/>
      <c r="D180" s="44"/>
      <c r="E180" s="44"/>
      <c r="F180" s="44"/>
      <c r="G180" s="44"/>
      <c r="H180" s="44"/>
      <c r="I180" s="44"/>
      <c r="J180" s="44"/>
      <c r="K180" s="92"/>
      <c r="L180" s="44"/>
      <c r="M180" s="44"/>
    </row>
    <row r="181" spans="1:13" ht="45.95" customHeight="1" x14ac:dyDescent="0.25">
      <c r="A181" s="44"/>
      <c r="B181" s="44"/>
      <c r="C181" s="44"/>
      <c r="D181" s="44"/>
      <c r="E181" s="44"/>
      <c r="F181" s="44"/>
      <c r="G181" s="44"/>
      <c r="H181" s="44"/>
      <c r="I181" s="44"/>
      <c r="J181" s="44"/>
      <c r="K181" s="92"/>
      <c r="L181" s="44"/>
      <c r="M181" s="44"/>
    </row>
    <row r="182" spans="1:13" ht="45.95" customHeight="1" x14ac:dyDescent="0.25">
      <c r="A182" s="44"/>
      <c r="B182" s="44"/>
      <c r="C182" s="44"/>
      <c r="D182" s="44"/>
      <c r="E182" s="44"/>
      <c r="F182" s="44"/>
      <c r="G182" s="44"/>
      <c r="H182" s="44"/>
      <c r="I182" s="44"/>
      <c r="J182" s="44"/>
      <c r="K182" s="92"/>
      <c r="L182" s="44"/>
      <c r="M182" s="44"/>
    </row>
    <row r="183" spans="1:13" ht="45.95" customHeight="1" x14ac:dyDescent="0.25">
      <c r="A183" s="44"/>
      <c r="B183" s="44"/>
      <c r="C183" s="44"/>
      <c r="D183" s="44"/>
      <c r="E183" s="44"/>
      <c r="F183" s="44"/>
      <c r="G183" s="44"/>
      <c r="H183" s="44"/>
      <c r="I183" s="44"/>
      <c r="J183" s="44"/>
      <c r="K183" s="92"/>
      <c r="L183" s="44"/>
      <c r="M183" s="44"/>
    </row>
    <row r="184" spans="1:13" ht="45.95" customHeight="1" x14ac:dyDescent="0.25">
      <c r="A184" s="44"/>
      <c r="B184" s="44"/>
      <c r="C184" s="44"/>
      <c r="D184" s="44"/>
      <c r="E184" s="44"/>
      <c r="F184" s="44"/>
      <c r="G184" s="44"/>
      <c r="H184" s="44"/>
      <c r="I184" s="44"/>
      <c r="J184" s="44"/>
      <c r="K184" s="92"/>
      <c r="L184" s="44"/>
      <c r="M184" s="44"/>
    </row>
    <row r="185" spans="1:13" ht="45.95" customHeight="1" x14ac:dyDescent="0.25">
      <c r="A185" s="44"/>
      <c r="B185" s="44"/>
      <c r="C185" s="44"/>
      <c r="D185" s="44"/>
      <c r="E185" s="44"/>
      <c r="F185" s="44"/>
      <c r="G185" s="44"/>
      <c r="H185" s="44"/>
      <c r="I185" s="44"/>
      <c r="J185" s="44"/>
      <c r="K185" s="92"/>
      <c r="L185" s="44"/>
      <c r="M185" s="44"/>
    </row>
    <row r="186" spans="1:13" ht="45.95" customHeight="1" x14ac:dyDescent="0.25">
      <c r="A186" s="44"/>
      <c r="B186" s="44"/>
      <c r="C186" s="44"/>
      <c r="D186" s="44"/>
      <c r="E186" s="44"/>
      <c r="F186" s="44"/>
      <c r="G186" s="44"/>
      <c r="H186" s="44"/>
      <c r="I186" s="44"/>
      <c r="J186" s="44"/>
      <c r="K186" s="92"/>
      <c r="L186" s="44"/>
      <c r="M186" s="44"/>
    </row>
    <row r="187" spans="1:13" ht="45.95" customHeight="1" x14ac:dyDescent="0.25">
      <c r="A187" s="44"/>
      <c r="B187" s="44"/>
      <c r="C187" s="44"/>
      <c r="D187" s="44"/>
      <c r="E187" s="44"/>
      <c r="F187" s="44"/>
      <c r="G187" s="44"/>
      <c r="H187" s="44"/>
      <c r="I187" s="44"/>
      <c r="J187" s="44"/>
      <c r="K187" s="92"/>
      <c r="L187" s="44"/>
      <c r="M187" s="44"/>
    </row>
    <row r="188" spans="1:13" ht="45.95" customHeight="1" x14ac:dyDescent="0.25">
      <c r="A188" s="44"/>
      <c r="B188" s="44"/>
      <c r="C188" s="44"/>
      <c r="D188" s="44"/>
      <c r="E188" s="44"/>
      <c r="F188" s="44"/>
      <c r="G188" s="44"/>
      <c r="H188" s="44"/>
      <c r="I188" s="44"/>
      <c r="J188" s="44"/>
      <c r="K188" s="92"/>
      <c r="L188" s="44"/>
      <c r="M188" s="44"/>
    </row>
    <row r="189" spans="1:13" ht="45.95" customHeight="1" x14ac:dyDescent="0.25">
      <c r="A189" s="44"/>
      <c r="B189" s="44"/>
      <c r="C189" s="44"/>
      <c r="D189" s="44"/>
      <c r="E189" s="44"/>
      <c r="F189" s="44"/>
      <c r="G189" s="44"/>
      <c r="H189" s="44"/>
      <c r="I189" s="44"/>
      <c r="J189" s="44"/>
      <c r="K189" s="92"/>
      <c r="L189" s="44"/>
      <c r="M189" s="44"/>
    </row>
    <row r="190" spans="1:13" ht="45.95" customHeight="1" x14ac:dyDescent="0.25">
      <c r="A190" s="44"/>
      <c r="B190" s="44"/>
      <c r="C190" s="44"/>
      <c r="D190" s="44"/>
      <c r="E190" s="44"/>
      <c r="F190" s="44"/>
      <c r="G190" s="44"/>
      <c r="H190" s="44"/>
      <c r="I190" s="44"/>
      <c r="J190" s="44"/>
      <c r="K190" s="92"/>
      <c r="L190" s="44"/>
      <c r="M190" s="44"/>
    </row>
    <row r="191" spans="1:13" ht="45.95" customHeight="1" x14ac:dyDescent="0.25">
      <c r="A191" s="44"/>
      <c r="B191" s="44"/>
      <c r="C191" s="44"/>
      <c r="D191" s="44"/>
      <c r="E191" s="44"/>
      <c r="F191" s="44"/>
      <c r="G191" s="44"/>
      <c r="H191" s="44"/>
      <c r="I191" s="44"/>
      <c r="J191" s="44"/>
      <c r="K191" s="92"/>
      <c r="L191" s="44"/>
      <c r="M191" s="44"/>
    </row>
    <row r="192" spans="1:13" ht="45.95" customHeight="1" x14ac:dyDescent="0.25">
      <c r="A192" s="44"/>
      <c r="B192" s="44"/>
      <c r="C192" s="44"/>
      <c r="D192" s="44"/>
      <c r="E192" s="44"/>
      <c r="F192" s="44"/>
      <c r="G192" s="44"/>
      <c r="H192" s="44"/>
      <c r="I192" s="44"/>
      <c r="J192" s="44"/>
      <c r="K192" s="92"/>
      <c r="L192" s="44"/>
      <c r="M192" s="44"/>
    </row>
    <row r="193" spans="1:13" ht="45.95" customHeight="1" x14ac:dyDescent="0.25">
      <c r="A193" s="44"/>
      <c r="B193" s="44"/>
      <c r="C193" s="44"/>
      <c r="D193" s="44"/>
      <c r="E193" s="44"/>
      <c r="F193" s="44"/>
      <c r="G193" s="44"/>
      <c r="H193" s="44"/>
      <c r="I193" s="44"/>
      <c r="J193" s="44"/>
      <c r="K193" s="92"/>
      <c r="L193" s="44"/>
      <c r="M193" s="44"/>
    </row>
    <row r="194" spans="1:13" ht="45.95" customHeight="1" x14ac:dyDescent="0.25">
      <c r="A194" s="44"/>
      <c r="B194" s="44"/>
      <c r="C194" s="44"/>
      <c r="D194" s="44"/>
      <c r="E194" s="44"/>
      <c r="F194" s="44"/>
      <c r="G194" s="44"/>
      <c r="H194" s="44"/>
      <c r="I194" s="44"/>
      <c r="J194" s="44"/>
      <c r="K194" s="92"/>
      <c r="L194" s="44"/>
      <c r="M194" s="44"/>
    </row>
    <row r="195" spans="1:13" ht="45.95" customHeight="1" x14ac:dyDescent="0.25">
      <c r="A195" s="44"/>
      <c r="B195" s="44"/>
      <c r="C195" s="44"/>
      <c r="D195" s="44"/>
      <c r="E195" s="44"/>
      <c r="F195" s="44"/>
      <c r="G195" s="44"/>
      <c r="H195" s="44"/>
      <c r="I195" s="44"/>
      <c r="J195" s="44"/>
      <c r="K195" s="92"/>
      <c r="L195" s="44"/>
      <c r="M195" s="44"/>
    </row>
    <row r="196" spans="1:13" ht="45.95" customHeight="1" x14ac:dyDescent="0.25">
      <c r="A196" s="44"/>
      <c r="B196" s="44"/>
      <c r="C196" s="44"/>
      <c r="D196" s="44"/>
      <c r="E196" s="44"/>
      <c r="F196" s="44"/>
      <c r="G196" s="44"/>
      <c r="H196" s="44"/>
      <c r="I196" s="44"/>
      <c r="J196" s="44"/>
      <c r="K196" s="92"/>
      <c r="L196" s="44"/>
      <c r="M196" s="44"/>
    </row>
    <row r="197" spans="1:13" ht="45.95" customHeight="1" x14ac:dyDescent="0.25">
      <c r="A197" s="44"/>
      <c r="B197" s="44"/>
      <c r="C197" s="44"/>
      <c r="D197" s="44"/>
      <c r="E197" s="44"/>
      <c r="F197" s="44"/>
      <c r="G197" s="44"/>
      <c r="H197" s="44"/>
      <c r="I197" s="44"/>
      <c r="J197" s="44"/>
      <c r="K197" s="92"/>
      <c r="L197" s="44"/>
      <c r="M197" s="44"/>
    </row>
    <row r="198" spans="1:13" ht="45.95" customHeight="1" x14ac:dyDescent="0.25">
      <c r="A198" s="44"/>
      <c r="B198" s="44"/>
      <c r="C198" s="44"/>
      <c r="D198" s="44"/>
      <c r="E198" s="44"/>
      <c r="F198" s="44"/>
      <c r="G198" s="44"/>
      <c r="H198" s="44"/>
      <c r="I198" s="44"/>
      <c r="J198" s="44"/>
      <c r="K198" s="92"/>
      <c r="L198" s="44"/>
      <c r="M198" s="44"/>
    </row>
    <row r="199" spans="1:13" ht="45.95" customHeight="1" x14ac:dyDescent="0.25">
      <c r="A199" s="44"/>
      <c r="B199" s="44"/>
      <c r="C199" s="44"/>
      <c r="D199" s="44"/>
      <c r="E199" s="44"/>
      <c r="F199" s="44"/>
      <c r="G199" s="44"/>
      <c r="H199" s="44"/>
      <c r="I199" s="44"/>
      <c r="J199" s="44"/>
      <c r="K199" s="92"/>
      <c r="L199" s="44"/>
      <c r="M199" s="44"/>
    </row>
    <row r="200" spans="1:13" ht="45.95" customHeight="1" x14ac:dyDescent="0.25">
      <c r="A200" s="44"/>
      <c r="B200" s="44"/>
      <c r="C200" s="44"/>
      <c r="D200" s="44"/>
      <c r="E200" s="44"/>
      <c r="F200" s="44"/>
      <c r="G200" s="44"/>
      <c r="H200" s="44"/>
      <c r="I200" s="44"/>
      <c r="J200" s="44"/>
      <c r="K200" s="92"/>
      <c r="L200" s="44"/>
      <c r="M200" s="44"/>
    </row>
    <row r="201" spans="1:13" ht="45.95" customHeight="1" x14ac:dyDescent="0.25">
      <c r="A201" s="44"/>
      <c r="B201" s="44"/>
      <c r="C201" s="44"/>
      <c r="D201" s="44"/>
      <c r="E201" s="44"/>
      <c r="F201" s="44"/>
      <c r="G201" s="44"/>
      <c r="H201" s="44"/>
      <c r="I201" s="44"/>
      <c r="J201" s="44"/>
      <c r="K201" s="92"/>
      <c r="L201" s="44"/>
      <c r="M201" s="44"/>
    </row>
    <row r="202" spans="1:13" ht="45.95" customHeight="1" x14ac:dyDescent="0.25">
      <c r="A202" s="44"/>
      <c r="B202" s="44"/>
      <c r="C202" s="44"/>
      <c r="D202" s="44"/>
      <c r="E202" s="44"/>
      <c r="F202" s="44"/>
      <c r="G202" s="44"/>
      <c r="H202" s="44"/>
      <c r="I202" s="44"/>
      <c r="J202" s="44"/>
      <c r="K202" s="92"/>
      <c r="L202" s="44"/>
      <c r="M202" s="44"/>
    </row>
    <row r="203" spans="1:13" ht="45.95" customHeight="1" x14ac:dyDescent="0.25">
      <c r="A203" s="44"/>
      <c r="B203" s="44"/>
      <c r="C203" s="44"/>
      <c r="D203" s="44"/>
      <c r="E203" s="44"/>
      <c r="F203" s="44"/>
      <c r="G203" s="44"/>
      <c r="H203" s="44"/>
      <c r="I203" s="44"/>
      <c r="J203" s="44"/>
      <c r="K203" s="92"/>
      <c r="L203" s="44"/>
      <c r="M203" s="44"/>
    </row>
    <row r="204" spans="1:13" ht="45.95" customHeight="1" x14ac:dyDescent="0.25">
      <c r="A204" s="44"/>
      <c r="B204" s="44"/>
      <c r="C204" s="44"/>
      <c r="D204" s="44"/>
      <c r="E204" s="44"/>
      <c r="F204" s="44"/>
      <c r="G204" s="44"/>
      <c r="H204" s="44"/>
      <c r="I204" s="44"/>
      <c r="J204" s="44"/>
      <c r="K204" s="92"/>
      <c r="L204" s="44"/>
      <c r="M204" s="44"/>
    </row>
    <row r="205" spans="1:13" ht="45.95" customHeight="1" x14ac:dyDescent="0.25">
      <c r="A205" s="45"/>
      <c r="B205" s="45"/>
      <c r="C205" s="45"/>
      <c r="D205" s="45"/>
      <c r="E205" s="45"/>
      <c r="F205" s="45"/>
      <c r="G205" s="45"/>
      <c r="H205" s="45"/>
      <c r="I205" s="45"/>
      <c r="J205" s="45"/>
      <c r="K205" s="93"/>
      <c r="L205" s="45"/>
      <c r="M205" s="45"/>
    </row>
  </sheetData>
  <mergeCells count="3">
    <mergeCell ref="A3:M3"/>
    <mergeCell ref="A2:M2"/>
    <mergeCell ref="A1:M1"/>
  </mergeCells>
  <conditionalFormatting sqref="L6:L205">
    <cfRule type="containsText" dxfId="11" priority="1" operator="containsText" text="Evet"/>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5"/>
  <sheetViews>
    <sheetView showGridLines="0" workbookViewId="0">
      <selection sqref="A1:K1"/>
    </sheetView>
  </sheetViews>
  <sheetFormatPr defaultRowHeight="15" x14ac:dyDescent="0.25"/>
  <cols>
    <col min="1" max="2" width="18" style="104" customWidth="1"/>
    <col min="3" max="4" width="30" style="104" customWidth="1"/>
    <col min="5" max="6" width="19" style="104" customWidth="1"/>
    <col min="7" max="11" width="28" style="104" customWidth="1"/>
    <col min="12" max="12" width="18" style="104" customWidth="1"/>
    <col min="13" max="13" width="36" style="104" customWidth="1"/>
  </cols>
  <sheetData>
    <row r="1" spans="1:13" ht="30" customHeight="1" x14ac:dyDescent="0.25">
      <c r="A1" s="143" t="s">
        <v>568</v>
      </c>
      <c r="B1" s="125"/>
      <c r="C1" s="125"/>
      <c r="D1" s="125"/>
      <c r="E1" s="125"/>
      <c r="F1" s="125"/>
      <c r="G1" s="125"/>
      <c r="H1" s="125"/>
      <c r="I1" s="125"/>
      <c r="J1" s="125"/>
      <c r="K1" s="125"/>
    </row>
    <row r="2" spans="1:13" ht="32.1" customHeight="1" x14ac:dyDescent="0.25">
      <c r="A2" s="133" t="s">
        <v>569</v>
      </c>
      <c r="B2" s="125"/>
      <c r="C2" s="125"/>
      <c r="D2" s="125"/>
      <c r="E2" s="125"/>
      <c r="F2" s="125"/>
      <c r="G2" s="125"/>
      <c r="H2" s="125"/>
      <c r="I2" s="125"/>
      <c r="J2" s="125"/>
      <c r="K2" s="125"/>
    </row>
    <row r="3" spans="1:13" ht="30" customHeight="1" x14ac:dyDescent="0.25">
      <c r="A3" s="145" t="s">
        <v>570</v>
      </c>
      <c r="B3" s="125"/>
      <c r="C3" s="125"/>
      <c r="D3" s="125"/>
      <c r="E3" s="125"/>
      <c r="F3" s="125"/>
      <c r="G3" s="125"/>
      <c r="H3" s="125"/>
      <c r="I3" s="125"/>
      <c r="J3" s="125"/>
      <c r="K3" s="125"/>
    </row>
    <row r="5" spans="1:13" ht="36" customHeight="1" x14ac:dyDescent="0.25">
      <c r="A5" s="9" t="s">
        <v>139</v>
      </c>
      <c r="B5" s="9" t="s">
        <v>571</v>
      </c>
      <c r="C5" s="9" t="s">
        <v>572</v>
      </c>
      <c r="D5" s="9" t="s">
        <v>573</v>
      </c>
      <c r="E5" s="9" t="s">
        <v>574</v>
      </c>
      <c r="F5" s="9" t="s">
        <v>575</v>
      </c>
      <c r="G5" s="9" t="s">
        <v>576</v>
      </c>
      <c r="H5" s="9" t="s">
        <v>577</v>
      </c>
      <c r="I5" s="9" t="s">
        <v>578</v>
      </c>
      <c r="J5" s="9" t="s">
        <v>579</v>
      </c>
      <c r="K5" s="9" t="s">
        <v>443</v>
      </c>
      <c r="L5" s="72" t="s">
        <v>580</v>
      </c>
      <c r="M5" s="72" t="s">
        <v>581</v>
      </c>
    </row>
    <row r="6" spans="1:13" ht="45.95" customHeight="1" x14ac:dyDescent="0.25">
      <c r="A6" s="43" t="s">
        <v>160</v>
      </c>
      <c r="B6" s="43" t="s">
        <v>582</v>
      </c>
      <c r="C6" s="43" t="s">
        <v>583</v>
      </c>
      <c r="D6" s="43" t="s">
        <v>166</v>
      </c>
      <c r="E6" s="73" t="str">
        <f>IF(OR(A6="",B6&lt;&gt;"RACI Süreci",L6=""),"",IFERROR(INDEX('Görev ve İş Yükü'!$P$6:$P$305,MATCH(MATCH(A6,'Pozisyon Envanteri'!$A$6:$A$105,0)*1000+L6,'Görev ve İş Yükü'!$AF$6:$AF$305,0)),""))</f>
        <v>R – Yapan</v>
      </c>
      <c r="F6" s="43" t="s">
        <v>375</v>
      </c>
      <c r="G6" s="43" t="s">
        <v>584</v>
      </c>
      <c r="H6" s="43" t="s">
        <v>374</v>
      </c>
      <c r="I6" s="43" t="s">
        <v>585</v>
      </c>
      <c r="J6" s="43" t="s">
        <v>586</v>
      </c>
      <c r="K6" s="43" t="s">
        <v>587</v>
      </c>
      <c r="L6" s="69">
        <v>1</v>
      </c>
      <c r="M6" s="108" t="str">
        <f>IF(OR(A6="",L6=""),"",IFERROR(INDEX('Görev ve İş Yükü'!$C$6:$C$305,MATCH(MATCH(A6,'Pozisyon Envanteri'!$A$6:$A$105,0)*1000+L6,'Görev ve İş Yükü'!$AF$6:$AF$305,0)),""))</f>
        <v>İşe alım ve seçme süreçlerini yürütmek</v>
      </c>
    </row>
    <row r="7" spans="1:13" ht="45.95" customHeight="1" x14ac:dyDescent="0.25">
      <c r="A7" s="44" t="s">
        <v>160</v>
      </c>
      <c r="B7" s="44" t="s">
        <v>582</v>
      </c>
      <c r="C7" s="44" t="s">
        <v>588</v>
      </c>
      <c r="D7" s="44" t="s">
        <v>589</v>
      </c>
      <c r="E7" s="74" t="str">
        <f>IF(OR(A7="",B7&lt;&gt;"RACI Süreci",L7=""),"",IFERROR(INDEX('Görev ve İş Yükü'!$P$6:$P$305,MATCH(MATCH(A7,'Pozisyon Envanteri'!$A$6:$A$105,0)*1000+L7,'Görev ve İş Yükü'!$AF$6:$AF$305,0)),""))</f>
        <v>R – Yapan</v>
      </c>
      <c r="F7" s="44" t="s">
        <v>392</v>
      </c>
      <c r="G7" s="44" t="s">
        <v>590</v>
      </c>
      <c r="H7" s="44" t="s">
        <v>391</v>
      </c>
      <c r="I7" s="44" t="s">
        <v>591</v>
      </c>
      <c r="J7" s="44" t="s">
        <v>554</v>
      </c>
      <c r="K7" s="44" t="s">
        <v>592</v>
      </c>
      <c r="L7" s="69">
        <v>3</v>
      </c>
      <c r="M7" s="108" t="str">
        <f>IF(OR(A7="",L7=""),"",IFERROR(INDEX('Görev ve İş Yükü'!$C$6:$C$305,MATCH(MATCH(A7,'Pozisyon Envanteri'!$A$6:$A$105,0)*1000+L7,'Görev ve İş Yükü'!$AF$6:$AF$305,0)),""))</f>
        <v>PDKS, izin ve bordro girdilerini kontrol etmek</v>
      </c>
    </row>
    <row r="8" spans="1:13" ht="45.95" customHeight="1" x14ac:dyDescent="0.25">
      <c r="A8" s="44" t="s">
        <v>160</v>
      </c>
      <c r="B8" s="44" t="s">
        <v>582</v>
      </c>
      <c r="C8" s="44" t="s">
        <v>593</v>
      </c>
      <c r="D8" s="44" t="s">
        <v>166</v>
      </c>
      <c r="E8" s="74" t="str">
        <f>IF(OR(A8="",B8&lt;&gt;"RACI Süreci",L8=""),"",IFERROR(INDEX('Görev ve İş Yükü'!$P$6:$P$305,MATCH(MATCH(A8,'Pozisyon Envanteri'!$A$6:$A$105,0)*1000+L8,'Görev ve İş Yükü'!$AF$6:$AF$305,0)),""))</f>
        <v>R – Yapan</v>
      </c>
      <c r="F8" s="44" t="s">
        <v>384</v>
      </c>
      <c r="G8" s="44" t="s">
        <v>594</v>
      </c>
      <c r="H8" s="44" t="s">
        <v>391</v>
      </c>
      <c r="I8" s="44" t="s">
        <v>595</v>
      </c>
      <c r="J8" s="44" t="s">
        <v>596</v>
      </c>
      <c r="K8" s="44" t="s">
        <v>597</v>
      </c>
      <c r="L8" s="69">
        <v>7</v>
      </c>
      <c r="M8" s="108" t="str">
        <f>IF(OR(A8="",L8=""),"",IFERROR(INDEX('Görev ve İş Yükü'!$C$6:$C$305,MATCH(MATCH(A8,'Pozisyon Envanteri'!$A$6:$A$105,0)*1000+L8,'Görev ve İş Yükü'!$AF$6:$AF$305,0)),""))</f>
        <v>Çalışan ilişkileri ve İK taleplerini yönetmek</v>
      </c>
    </row>
    <row r="9" spans="1:13" ht="45.95" customHeight="1" x14ac:dyDescent="0.25">
      <c r="A9" s="44" t="s">
        <v>160</v>
      </c>
      <c r="B9" s="44" t="s">
        <v>598</v>
      </c>
      <c r="C9" s="44" t="s">
        <v>599</v>
      </c>
      <c r="D9" s="44" t="s">
        <v>600</v>
      </c>
      <c r="E9" s="74"/>
      <c r="F9" s="44" t="s">
        <v>413</v>
      </c>
      <c r="G9" s="44" t="s">
        <v>601</v>
      </c>
      <c r="H9" s="44" t="s">
        <v>374</v>
      </c>
      <c r="I9" s="44" t="s">
        <v>602</v>
      </c>
      <c r="J9" s="44" t="s">
        <v>603</v>
      </c>
      <c r="K9" s="44" t="s">
        <v>604</v>
      </c>
      <c r="L9" s="69"/>
      <c r="M9" s="108"/>
    </row>
    <row r="10" spans="1:13" ht="45.95" customHeight="1" x14ac:dyDescent="0.25">
      <c r="A10" s="44" t="s">
        <v>160</v>
      </c>
      <c r="B10" s="44" t="s">
        <v>605</v>
      </c>
      <c r="C10" s="44" t="s">
        <v>606</v>
      </c>
      <c r="D10" s="44" t="s">
        <v>607</v>
      </c>
      <c r="E10" s="74"/>
      <c r="F10" s="44" t="s">
        <v>384</v>
      </c>
      <c r="G10" s="44" t="s">
        <v>608</v>
      </c>
      <c r="H10" s="44" t="s">
        <v>609</v>
      </c>
      <c r="I10" s="44" t="s">
        <v>610</v>
      </c>
      <c r="J10" s="44" t="s">
        <v>611</v>
      </c>
      <c r="K10" s="44" t="s">
        <v>612</v>
      </c>
      <c r="L10" s="69"/>
      <c r="M10" s="108"/>
    </row>
    <row r="11" spans="1:13" ht="45.95" customHeight="1" x14ac:dyDescent="0.25">
      <c r="A11" s="44" t="s">
        <v>160</v>
      </c>
      <c r="B11" s="44" t="s">
        <v>613</v>
      </c>
      <c r="C11" s="44" t="s">
        <v>614</v>
      </c>
      <c r="D11" s="44" t="s">
        <v>615</v>
      </c>
      <c r="E11" s="74"/>
      <c r="F11" s="44" t="s">
        <v>375</v>
      </c>
      <c r="G11" s="44" t="s">
        <v>616</v>
      </c>
      <c r="H11" s="44" t="s">
        <v>609</v>
      </c>
      <c r="I11" s="44" t="s">
        <v>617</v>
      </c>
      <c r="J11" s="44" t="s">
        <v>618</v>
      </c>
      <c r="K11" s="44" t="s">
        <v>619</v>
      </c>
      <c r="L11" s="69"/>
      <c r="M11" s="108"/>
    </row>
    <row r="12" spans="1:13" ht="45.95" customHeight="1" x14ac:dyDescent="0.25">
      <c r="A12" s="44"/>
      <c r="B12" s="44"/>
      <c r="C12" s="44"/>
      <c r="D12" s="44"/>
      <c r="E12" s="74" t="str">
        <f>IF(OR(A12="",B12&lt;&gt;"RACI Süreci",L12=""),"",IFERROR(INDEX('Görev ve İş Yükü'!$P$6:$P$305,MATCH(MATCH(A12,'Pozisyon Envanteri'!$A$6:$A$105,0)*1000+L12,'Görev ve İş Yükü'!$AF$6:$AF$305,0)),""))</f>
        <v/>
      </c>
      <c r="F12" s="44"/>
      <c r="G12" s="44"/>
      <c r="H12" s="44"/>
      <c r="I12" s="44"/>
      <c r="J12" s="44"/>
      <c r="K12" s="44"/>
      <c r="L12" s="69"/>
      <c r="M12" s="108" t="str">
        <f>IF(OR(A12="",L12=""),"",IFERROR(INDEX('Görev ve İş Yükü'!$C$6:$C$305,MATCH(MATCH(A12,'Pozisyon Envanteri'!$A$6:$A$105,0)*1000+L12,'Görev ve İş Yükü'!$AF$6:$AF$305,0)),""))</f>
        <v/>
      </c>
    </row>
    <row r="13" spans="1:13" ht="45.95" customHeight="1" x14ac:dyDescent="0.25">
      <c r="A13" s="44"/>
      <c r="B13" s="44"/>
      <c r="C13" s="44"/>
      <c r="D13" s="44"/>
      <c r="E13" s="74" t="str">
        <f>IF(OR(A13="",B13&lt;&gt;"RACI Süreci",L13=""),"",IFERROR(INDEX('Görev ve İş Yükü'!$P$6:$P$305,MATCH(MATCH(A13,'Pozisyon Envanteri'!$A$6:$A$105,0)*1000+L13,'Görev ve İş Yükü'!$AF$6:$AF$305,0)),""))</f>
        <v/>
      </c>
      <c r="F13" s="44"/>
      <c r="G13" s="44"/>
      <c r="H13" s="44"/>
      <c r="I13" s="44"/>
      <c r="J13" s="44"/>
      <c r="K13" s="44"/>
      <c r="L13" s="69"/>
      <c r="M13" s="108" t="str">
        <f>IF(OR(A13="",L13=""),"",IFERROR(INDEX('Görev ve İş Yükü'!$C$6:$C$305,MATCH(MATCH(A13,'Pozisyon Envanteri'!$A$6:$A$105,0)*1000+L13,'Görev ve İş Yükü'!$AF$6:$AF$305,0)),""))</f>
        <v/>
      </c>
    </row>
    <row r="14" spans="1:13" ht="45.95" customHeight="1" x14ac:dyDescent="0.25">
      <c r="A14" s="44"/>
      <c r="B14" s="44"/>
      <c r="C14" s="44"/>
      <c r="D14" s="44"/>
      <c r="E14" s="74" t="str">
        <f>IF(OR(A14="",B14&lt;&gt;"RACI Süreci",L14=""),"",IFERROR(INDEX('Görev ve İş Yükü'!$P$6:$P$305,MATCH(MATCH(A14,'Pozisyon Envanteri'!$A$6:$A$105,0)*1000+L14,'Görev ve İş Yükü'!$AF$6:$AF$305,0)),""))</f>
        <v/>
      </c>
      <c r="F14" s="44"/>
      <c r="G14" s="44"/>
      <c r="H14" s="44"/>
      <c r="I14" s="44"/>
      <c r="J14" s="44"/>
      <c r="K14" s="44"/>
      <c r="L14" s="69"/>
      <c r="M14" s="108" t="str">
        <f>IF(OR(A14="",L14=""),"",IFERROR(INDEX('Görev ve İş Yükü'!$C$6:$C$305,MATCH(MATCH(A14,'Pozisyon Envanteri'!$A$6:$A$105,0)*1000+L14,'Görev ve İş Yükü'!$AF$6:$AF$305,0)),""))</f>
        <v/>
      </c>
    </row>
    <row r="15" spans="1:13" ht="45.95" customHeight="1" x14ac:dyDescent="0.25">
      <c r="A15" s="44"/>
      <c r="B15" s="44"/>
      <c r="C15" s="44"/>
      <c r="D15" s="44"/>
      <c r="E15" s="74" t="str">
        <f>IF(OR(A15="",B15&lt;&gt;"RACI Süreci",L15=""),"",IFERROR(INDEX('Görev ve İş Yükü'!$P$6:$P$305,MATCH(MATCH(A15,'Pozisyon Envanteri'!$A$6:$A$105,0)*1000+L15,'Görev ve İş Yükü'!$AF$6:$AF$305,0)),""))</f>
        <v/>
      </c>
      <c r="F15" s="44"/>
      <c r="G15" s="44"/>
      <c r="H15" s="44"/>
      <c r="I15" s="44"/>
      <c r="J15" s="44"/>
      <c r="K15" s="44"/>
      <c r="L15" s="69"/>
      <c r="M15" s="108" t="str">
        <f>IF(OR(A15="",L15=""),"",IFERROR(INDEX('Görev ve İş Yükü'!$C$6:$C$305,MATCH(MATCH(A15,'Pozisyon Envanteri'!$A$6:$A$105,0)*1000+L15,'Görev ve İş Yükü'!$AF$6:$AF$305,0)),""))</f>
        <v/>
      </c>
    </row>
    <row r="16" spans="1:13" ht="45.95" customHeight="1" x14ac:dyDescent="0.25">
      <c r="A16" s="44"/>
      <c r="B16" s="44"/>
      <c r="C16" s="44"/>
      <c r="D16" s="44"/>
      <c r="E16" s="74" t="str">
        <f>IF(OR(A16="",B16&lt;&gt;"RACI Süreci",L16=""),"",IFERROR(INDEX('Görev ve İş Yükü'!$P$6:$P$305,MATCH(MATCH(A16,'Pozisyon Envanteri'!$A$6:$A$105,0)*1000+L16,'Görev ve İş Yükü'!$AF$6:$AF$305,0)),""))</f>
        <v/>
      </c>
      <c r="F16" s="44"/>
      <c r="G16" s="44"/>
      <c r="H16" s="44"/>
      <c r="I16" s="44"/>
      <c r="J16" s="44"/>
      <c r="K16" s="44"/>
      <c r="L16" s="69"/>
      <c r="M16" s="108" t="str">
        <f>IF(OR(A16="",L16=""),"",IFERROR(INDEX('Görev ve İş Yükü'!$C$6:$C$305,MATCH(MATCH(A16,'Pozisyon Envanteri'!$A$6:$A$105,0)*1000+L16,'Görev ve İş Yükü'!$AF$6:$AF$305,0)),""))</f>
        <v/>
      </c>
    </row>
    <row r="17" spans="1:13" ht="45.95" customHeight="1" x14ac:dyDescent="0.25">
      <c r="A17" s="44"/>
      <c r="B17" s="44"/>
      <c r="C17" s="44"/>
      <c r="D17" s="44"/>
      <c r="E17" s="74" t="str">
        <f>IF(OR(A17="",B17&lt;&gt;"RACI Süreci",L17=""),"",IFERROR(INDEX('Görev ve İş Yükü'!$P$6:$P$305,MATCH(MATCH(A17,'Pozisyon Envanteri'!$A$6:$A$105,0)*1000+L17,'Görev ve İş Yükü'!$AF$6:$AF$305,0)),""))</f>
        <v/>
      </c>
      <c r="F17" s="44"/>
      <c r="G17" s="44"/>
      <c r="H17" s="44"/>
      <c r="I17" s="44"/>
      <c r="J17" s="44"/>
      <c r="K17" s="44"/>
      <c r="L17" s="69"/>
      <c r="M17" s="108" t="str">
        <f>IF(OR(A17="",L17=""),"",IFERROR(INDEX('Görev ve İş Yükü'!$C$6:$C$305,MATCH(MATCH(A17,'Pozisyon Envanteri'!$A$6:$A$105,0)*1000+L17,'Görev ve İş Yükü'!$AF$6:$AF$305,0)),""))</f>
        <v/>
      </c>
    </row>
    <row r="18" spans="1:13" ht="45.95" customHeight="1" x14ac:dyDescent="0.25">
      <c r="A18" s="44"/>
      <c r="B18" s="44"/>
      <c r="C18" s="44"/>
      <c r="D18" s="44"/>
      <c r="E18" s="74" t="str">
        <f>IF(OR(A18="",B18&lt;&gt;"RACI Süreci",L18=""),"",IFERROR(INDEX('Görev ve İş Yükü'!$P$6:$P$305,MATCH(MATCH(A18,'Pozisyon Envanteri'!$A$6:$A$105,0)*1000+L18,'Görev ve İş Yükü'!$AF$6:$AF$305,0)),""))</f>
        <v/>
      </c>
      <c r="F18" s="44"/>
      <c r="G18" s="44"/>
      <c r="H18" s="44"/>
      <c r="I18" s="44"/>
      <c r="J18" s="44"/>
      <c r="K18" s="44"/>
      <c r="L18" s="69"/>
      <c r="M18" s="108" t="str">
        <f>IF(OR(A18="",L18=""),"",IFERROR(INDEX('Görev ve İş Yükü'!$C$6:$C$305,MATCH(MATCH(A18,'Pozisyon Envanteri'!$A$6:$A$105,0)*1000+L18,'Görev ve İş Yükü'!$AF$6:$AF$305,0)),""))</f>
        <v/>
      </c>
    </row>
    <row r="19" spans="1:13" ht="45.95" customHeight="1" x14ac:dyDescent="0.25">
      <c r="A19" s="44"/>
      <c r="B19" s="44"/>
      <c r="C19" s="44"/>
      <c r="D19" s="44"/>
      <c r="E19" s="74" t="str">
        <f>IF(OR(A19="",B19&lt;&gt;"RACI Süreci",L19=""),"",IFERROR(INDEX('Görev ve İş Yükü'!$P$6:$P$305,MATCH(MATCH(A19,'Pozisyon Envanteri'!$A$6:$A$105,0)*1000+L19,'Görev ve İş Yükü'!$AF$6:$AF$305,0)),""))</f>
        <v/>
      </c>
      <c r="F19" s="44"/>
      <c r="G19" s="44"/>
      <c r="H19" s="44"/>
      <c r="I19" s="44"/>
      <c r="J19" s="44"/>
      <c r="K19" s="44"/>
      <c r="L19" s="69"/>
      <c r="M19" s="108" t="str">
        <f>IF(OR(A19="",L19=""),"",IFERROR(INDEX('Görev ve İş Yükü'!$C$6:$C$305,MATCH(MATCH(A19,'Pozisyon Envanteri'!$A$6:$A$105,0)*1000+L19,'Görev ve İş Yükü'!$AF$6:$AF$305,0)),""))</f>
        <v/>
      </c>
    </row>
    <row r="20" spans="1:13" ht="45.95" customHeight="1" x14ac:dyDescent="0.25">
      <c r="A20" s="44"/>
      <c r="B20" s="44"/>
      <c r="C20" s="44"/>
      <c r="D20" s="44"/>
      <c r="E20" s="74" t="str">
        <f>IF(OR(A20="",B20&lt;&gt;"RACI Süreci",L20=""),"",IFERROR(INDEX('Görev ve İş Yükü'!$P$6:$P$305,MATCH(MATCH(A20,'Pozisyon Envanteri'!$A$6:$A$105,0)*1000+L20,'Görev ve İş Yükü'!$AF$6:$AF$305,0)),""))</f>
        <v/>
      </c>
      <c r="F20" s="44"/>
      <c r="G20" s="44"/>
      <c r="H20" s="44"/>
      <c r="I20" s="44"/>
      <c r="J20" s="44"/>
      <c r="K20" s="44"/>
      <c r="L20" s="69"/>
      <c r="M20" s="108" t="str">
        <f>IF(OR(A20="",L20=""),"",IFERROR(INDEX('Görev ve İş Yükü'!$C$6:$C$305,MATCH(MATCH(A20,'Pozisyon Envanteri'!$A$6:$A$105,0)*1000+L20,'Görev ve İş Yükü'!$AF$6:$AF$305,0)),""))</f>
        <v/>
      </c>
    </row>
    <row r="21" spans="1:13" ht="45.95" customHeight="1" x14ac:dyDescent="0.25">
      <c r="A21" s="44"/>
      <c r="B21" s="44"/>
      <c r="C21" s="44"/>
      <c r="D21" s="44"/>
      <c r="E21" s="74" t="str">
        <f>IF(OR(A21="",B21&lt;&gt;"RACI Süreci",L21=""),"",IFERROR(INDEX('Görev ve İş Yükü'!$P$6:$P$305,MATCH(MATCH(A21,'Pozisyon Envanteri'!$A$6:$A$105,0)*1000+L21,'Görev ve İş Yükü'!$AF$6:$AF$305,0)),""))</f>
        <v/>
      </c>
      <c r="F21" s="44"/>
      <c r="G21" s="44"/>
      <c r="H21" s="44"/>
      <c r="I21" s="44"/>
      <c r="J21" s="44"/>
      <c r="K21" s="44"/>
      <c r="L21" s="69"/>
      <c r="M21" s="108" t="str">
        <f>IF(OR(A21="",L21=""),"",IFERROR(INDEX('Görev ve İş Yükü'!$C$6:$C$305,MATCH(MATCH(A21,'Pozisyon Envanteri'!$A$6:$A$105,0)*1000+L21,'Görev ve İş Yükü'!$AF$6:$AF$305,0)),""))</f>
        <v/>
      </c>
    </row>
    <row r="22" spans="1:13" ht="45.95" customHeight="1" x14ac:dyDescent="0.25">
      <c r="A22" s="44"/>
      <c r="B22" s="44"/>
      <c r="C22" s="44"/>
      <c r="D22" s="44"/>
      <c r="E22" s="74" t="str">
        <f>IF(OR(A22="",B22&lt;&gt;"RACI Süreci",L22=""),"",IFERROR(INDEX('Görev ve İş Yükü'!$P$6:$P$305,MATCH(MATCH(A22,'Pozisyon Envanteri'!$A$6:$A$105,0)*1000+L22,'Görev ve İş Yükü'!$AF$6:$AF$305,0)),""))</f>
        <v/>
      </c>
      <c r="F22" s="44"/>
      <c r="G22" s="44"/>
      <c r="H22" s="44"/>
      <c r="I22" s="44"/>
      <c r="J22" s="44"/>
      <c r="K22" s="44"/>
      <c r="L22" s="69"/>
      <c r="M22" s="108" t="str">
        <f>IF(OR(A22="",L22=""),"",IFERROR(INDEX('Görev ve İş Yükü'!$C$6:$C$305,MATCH(MATCH(A22,'Pozisyon Envanteri'!$A$6:$A$105,0)*1000+L22,'Görev ve İş Yükü'!$AF$6:$AF$305,0)),""))</f>
        <v/>
      </c>
    </row>
    <row r="23" spans="1:13" ht="45.95" customHeight="1" x14ac:dyDescent="0.25">
      <c r="A23" s="44"/>
      <c r="B23" s="44"/>
      <c r="C23" s="44"/>
      <c r="D23" s="44"/>
      <c r="E23" s="74" t="str">
        <f>IF(OR(A23="",B23&lt;&gt;"RACI Süreci",L23=""),"",IFERROR(INDEX('Görev ve İş Yükü'!$P$6:$P$305,MATCH(MATCH(A23,'Pozisyon Envanteri'!$A$6:$A$105,0)*1000+L23,'Görev ve İş Yükü'!$AF$6:$AF$305,0)),""))</f>
        <v/>
      </c>
      <c r="F23" s="44"/>
      <c r="G23" s="44"/>
      <c r="H23" s="44"/>
      <c r="I23" s="44"/>
      <c r="J23" s="44"/>
      <c r="K23" s="44"/>
      <c r="L23" s="69"/>
      <c r="M23" s="108" t="str">
        <f>IF(OR(A23="",L23=""),"",IFERROR(INDEX('Görev ve İş Yükü'!$C$6:$C$305,MATCH(MATCH(A23,'Pozisyon Envanteri'!$A$6:$A$105,0)*1000+L23,'Görev ve İş Yükü'!$AF$6:$AF$305,0)),""))</f>
        <v/>
      </c>
    </row>
    <row r="24" spans="1:13" ht="45.95" customHeight="1" x14ac:dyDescent="0.25">
      <c r="A24" s="44"/>
      <c r="B24" s="44"/>
      <c r="C24" s="44"/>
      <c r="D24" s="44"/>
      <c r="E24" s="74" t="str">
        <f>IF(OR(A24="",B24&lt;&gt;"RACI Süreci",L24=""),"",IFERROR(INDEX('Görev ve İş Yükü'!$P$6:$P$305,MATCH(MATCH(A24,'Pozisyon Envanteri'!$A$6:$A$105,0)*1000+L24,'Görev ve İş Yükü'!$AF$6:$AF$305,0)),""))</f>
        <v/>
      </c>
      <c r="F24" s="44"/>
      <c r="G24" s="44"/>
      <c r="H24" s="44"/>
      <c r="I24" s="44"/>
      <c r="J24" s="44"/>
      <c r="K24" s="44"/>
      <c r="L24" s="69"/>
      <c r="M24" s="108" t="str">
        <f>IF(OR(A24="",L24=""),"",IFERROR(INDEX('Görev ve İş Yükü'!$C$6:$C$305,MATCH(MATCH(A24,'Pozisyon Envanteri'!$A$6:$A$105,0)*1000+L24,'Görev ve İş Yükü'!$AF$6:$AF$305,0)),""))</f>
        <v/>
      </c>
    </row>
    <row r="25" spans="1:13" ht="45.95" customHeight="1" x14ac:dyDescent="0.25">
      <c r="A25" s="44"/>
      <c r="B25" s="44"/>
      <c r="C25" s="44"/>
      <c r="D25" s="44"/>
      <c r="E25" s="74" t="str">
        <f>IF(OR(A25="",B25&lt;&gt;"RACI Süreci",L25=""),"",IFERROR(INDEX('Görev ve İş Yükü'!$P$6:$P$305,MATCH(MATCH(A25,'Pozisyon Envanteri'!$A$6:$A$105,0)*1000+L25,'Görev ve İş Yükü'!$AF$6:$AF$305,0)),""))</f>
        <v/>
      </c>
      <c r="F25" s="44"/>
      <c r="G25" s="44"/>
      <c r="H25" s="44"/>
      <c r="I25" s="44"/>
      <c r="J25" s="44"/>
      <c r="K25" s="44"/>
      <c r="L25" s="69"/>
      <c r="M25" s="108" t="str">
        <f>IF(OR(A25="",L25=""),"",IFERROR(INDEX('Görev ve İş Yükü'!$C$6:$C$305,MATCH(MATCH(A25,'Pozisyon Envanteri'!$A$6:$A$105,0)*1000+L25,'Görev ve İş Yükü'!$AF$6:$AF$305,0)),""))</f>
        <v/>
      </c>
    </row>
    <row r="26" spans="1:13" ht="45.95" customHeight="1" x14ac:dyDescent="0.25">
      <c r="A26" s="44"/>
      <c r="B26" s="44"/>
      <c r="C26" s="44"/>
      <c r="D26" s="44"/>
      <c r="E26" s="74" t="str">
        <f>IF(OR(A26="",B26&lt;&gt;"RACI Süreci",L26=""),"",IFERROR(INDEX('Görev ve İş Yükü'!$P$6:$P$305,MATCH(MATCH(A26,'Pozisyon Envanteri'!$A$6:$A$105,0)*1000+L26,'Görev ve İş Yükü'!$AF$6:$AF$305,0)),""))</f>
        <v/>
      </c>
      <c r="F26" s="44"/>
      <c r="G26" s="44"/>
      <c r="H26" s="44"/>
      <c r="I26" s="44"/>
      <c r="J26" s="44"/>
      <c r="K26" s="44"/>
      <c r="L26" s="69"/>
      <c r="M26" s="108" t="str">
        <f>IF(OR(A26="",L26=""),"",IFERROR(INDEX('Görev ve İş Yükü'!$C$6:$C$305,MATCH(MATCH(A26,'Pozisyon Envanteri'!$A$6:$A$105,0)*1000+L26,'Görev ve İş Yükü'!$AF$6:$AF$305,0)),""))</f>
        <v/>
      </c>
    </row>
    <row r="27" spans="1:13" ht="45.95" customHeight="1" x14ac:dyDescent="0.25">
      <c r="A27" s="44"/>
      <c r="B27" s="44"/>
      <c r="C27" s="44"/>
      <c r="D27" s="44"/>
      <c r="E27" s="74" t="str">
        <f>IF(OR(A27="",B27&lt;&gt;"RACI Süreci",L27=""),"",IFERROR(INDEX('Görev ve İş Yükü'!$P$6:$P$305,MATCH(MATCH(A27,'Pozisyon Envanteri'!$A$6:$A$105,0)*1000+L27,'Görev ve İş Yükü'!$AF$6:$AF$305,0)),""))</f>
        <v/>
      </c>
      <c r="F27" s="44"/>
      <c r="G27" s="44"/>
      <c r="H27" s="44"/>
      <c r="I27" s="44"/>
      <c r="J27" s="44"/>
      <c r="K27" s="44"/>
      <c r="L27" s="69"/>
      <c r="M27" s="108" t="str">
        <f>IF(OR(A27="",L27=""),"",IFERROR(INDEX('Görev ve İş Yükü'!$C$6:$C$305,MATCH(MATCH(A27,'Pozisyon Envanteri'!$A$6:$A$105,0)*1000+L27,'Görev ve İş Yükü'!$AF$6:$AF$305,0)),""))</f>
        <v/>
      </c>
    </row>
    <row r="28" spans="1:13" ht="45.95" customHeight="1" x14ac:dyDescent="0.25">
      <c r="A28" s="44"/>
      <c r="B28" s="44"/>
      <c r="C28" s="44"/>
      <c r="D28" s="44"/>
      <c r="E28" s="74" t="str">
        <f>IF(OR(A28="",B28&lt;&gt;"RACI Süreci",L28=""),"",IFERROR(INDEX('Görev ve İş Yükü'!$P$6:$P$305,MATCH(MATCH(A28,'Pozisyon Envanteri'!$A$6:$A$105,0)*1000+L28,'Görev ve İş Yükü'!$AF$6:$AF$305,0)),""))</f>
        <v/>
      </c>
      <c r="F28" s="44"/>
      <c r="G28" s="44"/>
      <c r="H28" s="44"/>
      <c r="I28" s="44"/>
      <c r="J28" s="44"/>
      <c r="K28" s="44"/>
      <c r="L28" s="69"/>
      <c r="M28" s="108" t="str">
        <f>IF(OR(A28="",L28=""),"",IFERROR(INDEX('Görev ve İş Yükü'!$C$6:$C$305,MATCH(MATCH(A28,'Pozisyon Envanteri'!$A$6:$A$105,0)*1000+L28,'Görev ve İş Yükü'!$AF$6:$AF$305,0)),""))</f>
        <v/>
      </c>
    </row>
    <row r="29" spans="1:13" ht="45.95" customHeight="1" x14ac:dyDescent="0.25">
      <c r="A29" s="44"/>
      <c r="B29" s="44"/>
      <c r="C29" s="44"/>
      <c r="D29" s="44"/>
      <c r="E29" s="74" t="str">
        <f>IF(OR(A29="",B29&lt;&gt;"RACI Süreci",L29=""),"",IFERROR(INDEX('Görev ve İş Yükü'!$P$6:$P$305,MATCH(MATCH(A29,'Pozisyon Envanteri'!$A$6:$A$105,0)*1000+L29,'Görev ve İş Yükü'!$AF$6:$AF$305,0)),""))</f>
        <v/>
      </c>
      <c r="F29" s="44"/>
      <c r="G29" s="44"/>
      <c r="H29" s="44"/>
      <c r="I29" s="44"/>
      <c r="J29" s="44"/>
      <c r="K29" s="44"/>
      <c r="L29" s="69"/>
      <c r="M29" s="108" t="str">
        <f>IF(OR(A29="",L29=""),"",IFERROR(INDEX('Görev ve İş Yükü'!$C$6:$C$305,MATCH(MATCH(A29,'Pozisyon Envanteri'!$A$6:$A$105,0)*1000+L29,'Görev ve İş Yükü'!$AF$6:$AF$305,0)),""))</f>
        <v/>
      </c>
    </row>
    <row r="30" spans="1:13" ht="45.95" customHeight="1" x14ac:dyDescent="0.25">
      <c r="A30" s="44"/>
      <c r="B30" s="44"/>
      <c r="C30" s="44"/>
      <c r="D30" s="44"/>
      <c r="E30" s="74" t="str">
        <f>IF(OR(A30="",B30&lt;&gt;"RACI Süreci",L30=""),"",IFERROR(INDEX('Görev ve İş Yükü'!$P$6:$P$305,MATCH(MATCH(A30,'Pozisyon Envanteri'!$A$6:$A$105,0)*1000+L30,'Görev ve İş Yükü'!$AF$6:$AF$305,0)),""))</f>
        <v/>
      </c>
      <c r="F30" s="44"/>
      <c r="G30" s="44"/>
      <c r="H30" s="44"/>
      <c r="I30" s="44"/>
      <c r="J30" s="44"/>
      <c r="K30" s="44"/>
      <c r="L30" s="69"/>
      <c r="M30" s="108" t="str">
        <f>IF(OR(A30="",L30=""),"",IFERROR(INDEX('Görev ve İş Yükü'!$C$6:$C$305,MATCH(MATCH(A30,'Pozisyon Envanteri'!$A$6:$A$105,0)*1000+L30,'Görev ve İş Yükü'!$AF$6:$AF$305,0)),""))</f>
        <v/>
      </c>
    </row>
    <row r="31" spans="1:13" ht="45.95" customHeight="1" x14ac:dyDescent="0.25">
      <c r="A31" s="44"/>
      <c r="B31" s="44"/>
      <c r="C31" s="44"/>
      <c r="D31" s="44"/>
      <c r="E31" s="74" t="str">
        <f>IF(OR(A31="",B31&lt;&gt;"RACI Süreci",L31=""),"",IFERROR(INDEX('Görev ve İş Yükü'!$P$6:$P$305,MATCH(MATCH(A31,'Pozisyon Envanteri'!$A$6:$A$105,0)*1000+L31,'Görev ve İş Yükü'!$AF$6:$AF$305,0)),""))</f>
        <v/>
      </c>
      <c r="F31" s="44"/>
      <c r="G31" s="44"/>
      <c r="H31" s="44"/>
      <c r="I31" s="44"/>
      <c r="J31" s="44"/>
      <c r="K31" s="44"/>
      <c r="L31" s="69"/>
      <c r="M31" s="108" t="str">
        <f>IF(OR(A31="",L31=""),"",IFERROR(INDEX('Görev ve İş Yükü'!$C$6:$C$305,MATCH(MATCH(A31,'Pozisyon Envanteri'!$A$6:$A$105,0)*1000+L31,'Görev ve İş Yükü'!$AF$6:$AF$305,0)),""))</f>
        <v/>
      </c>
    </row>
    <row r="32" spans="1:13" ht="45.95" customHeight="1" x14ac:dyDescent="0.25">
      <c r="A32" s="44"/>
      <c r="B32" s="44"/>
      <c r="C32" s="44"/>
      <c r="D32" s="44"/>
      <c r="E32" s="74" t="str">
        <f>IF(OR(A32="",B32&lt;&gt;"RACI Süreci",L32=""),"",IFERROR(INDEX('Görev ve İş Yükü'!$P$6:$P$305,MATCH(MATCH(A32,'Pozisyon Envanteri'!$A$6:$A$105,0)*1000+L32,'Görev ve İş Yükü'!$AF$6:$AF$305,0)),""))</f>
        <v/>
      </c>
      <c r="F32" s="44"/>
      <c r="G32" s="44"/>
      <c r="H32" s="44"/>
      <c r="I32" s="44"/>
      <c r="J32" s="44"/>
      <c r="K32" s="44"/>
      <c r="L32" s="69"/>
      <c r="M32" s="108" t="str">
        <f>IF(OR(A32="",L32=""),"",IFERROR(INDEX('Görev ve İş Yükü'!$C$6:$C$305,MATCH(MATCH(A32,'Pozisyon Envanteri'!$A$6:$A$105,0)*1000+L32,'Görev ve İş Yükü'!$AF$6:$AF$305,0)),""))</f>
        <v/>
      </c>
    </row>
    <row r="33" spans="1:13" ht="45.95" customHeight="1" x14ac:dyDescent="0.25">
      <c r="A33" s="44"/>
      <c r="B33" s="44"/>
      <c r="C33" s="44"/>
      <c r="D33" s="44"/>
      <c r="E33" s="74" t="str">
        <f>IF(OR(A33="",B33&lt;&gt;"RACI Süreci",L33=""),"",IFERROR(INDEX('Görev ve İş Yükü'!$P$6:$P$305,MATCH(MATCH(A33,'Pozisyon Envanteri'!$A$6:$A$105,0)*1000+L33,'Görev ve İş Yükü'!$AF$6:$AF$305,0)),""))</f>
        <v/>
      </c>
      <c r="F33" s="44"/>
      <c r="G33" s="44"/>
      <c r="H33" s="44"/>
      <c r="I33" s="44"/>
      <c r="J33" s="44"/>
      <c r="K33" s="44"/>
      <c r="L33" s="69"/>
      <c r="M33" s="108" t="str">
        <f>IF(OR(A33="",L33=""),"",IFERROR(INDEX('Görev ve İş Yükü'!$C$6:$C$305,MATCH(MATCH(A33,'Pozisyon Envanteri'!$A$6:$A$105,0)*1000+L33,'Görev ve İş Yükü'!$AF$6:$AF$305,0)),""))</f>
        <v/>
      </c>
    </row>
    <row r="34" spans="1:13" ht="45.95" customHeight="1" x14ac:dyDescent="0.25">
      <c r="A34" s="44"/>
      <c r="B34" s="44"/>
      <c r="C34" s="44"/>
      <c r="D34" s="44"/>
      <c r="E34" s="74" t="str">
        <f>IF(OR(A34="",B34&lt;&gt;"RACI Süreci",L34=""),"",IFERROR(INDEX('Görev ve İş Yükü'!$P$6:$P$305,MATCH(MATCH(A34,'Pozisyon Envanteri'!$A$6:$A$105,0)*1000+L34,'Görev ve İş Yükü'!$AF$6:$AF$305,0)),""))</f>
        <v/>
      </c>
      <c r="F34" s="44"/>
      <c r="G34" s="44"/>
      <c r="H34" s="44"/>
      <c r="I34" s="44"/>
      <c r="J34" s="44"/>
      <c r="K34" s="44"/>
      <c r="L34" s="69"/>
      <c r="M34" s="108" t="str">
        <f>IF(OR(A34="",L34=""),"",IFERROR(INDEX('Görev ve İş Yükü'!$C$6:$C$305,MATCH(MATCH(A34,'Pozisyon Envanteri'!$A$6:$A$105,0)*1000+L34,'Görev ve İş Yükü'!$AF$6:$AF$305,0)),""))</f>
        <v/>
      </c>
    </row>
    <row r="35" spans="1:13" ht="45.95" customHeight="1" x14ac:dyDescent="0.25">
      <c r="A35" s="44"/>
      <c r="B35" s="44"/>
      <c r="C35" s="44"/>
      <c r="D35" s="44"/>
      <c r="E35" s="74" t="str">
        <f>IF(OR(A35="",B35&lt;&gt;"RACI Süreci",L35=""),"",IFERROR(INDEX('Görev ve İş Yükü'!$P$6:$P$305,MATCH(MATCH(A35,'Pozisyon Envanteri'!$A$6:$A$105,0)*1000+L35,'Görev ve İş Yükü'!$AF$6:$AF$305,0)),""))</f>
        <v/>
      </c>
      <c r="F35" s="44"/>
      <c r="G35" s="44"/>
      <c r="H35" s="44"/>
      <c r="I35" s="44"/>
      <c r="J35" s="44"/>
      <c r="K35" s="44"/>
      <c r="L35" s="69"/>
      <c r="M35" s="108" t="str">
        <f>IF(OR(A35="",L35=""),"",IFERROR(INDEX('Görev ve İş Yükü'!$C$6:$C$305,MATCH(MATCH(A35,'Pozisyon Envanteri'!$A$6:$A$105,0)*1000+L35,'Görev ve İş Yükü'!$AF$6:$AF$305,0)),""))</f>
        <v/>
      </c>
    </row>
    <row r="36" spans="1:13" ht="45.95" customHeight="1" x14ac:dyDescent="0.25">
      <c r="A36" s="44"/>
      <c r="B36" s="44"/>
      <c r="C36" s="44"/>
      <c r="D36" s="44"/>
      <c r="E36" s="74" t="str">
        <f>IF(OR(A36="",B36&lt;&gt;"RACI Süreci",L36=""),"",IFERROR(INDEX('Görev ve İş Yükü'!$P$6:$P$305,MATCH(MATCH(A36,'Pozisyon Envanteri'!$A$6:$A$105,0)*1000+L36,'Görev ve İş Yükü'!$AF$6:$AF$305,0)),""))</f>
        <v/>
      </c>
      <c r="F36" s="44"/>
      <c r="G36" s="44"/>
      <c r="H36" s="44"/>
      <c r="I36" s="44"/>
      <c r="J36" s="44"/>
      <c r="K36" s="44"/>
      <c r="L36" s="69"/>
      <c r="M36" s="108" t="str">
        <f>IF(OR(A36="",L36=""),"",IFERROR(INDEX('Görev ve İş Yükü'!$C$6:$C$305,MATCH(MATCH(A36,'Pozisyon Envanteri'!$A$6:$A$105,0)*1000+L36,'Görev ve İş Yükü'!$AF$6:$AF$305,0)),""))</f>
        <v/>
      </c>
    </row>
    <row r="37" spans="1:13" ht="45.95" customHeight="1" x14ac:dyDescent="0.25">
      <c r="A37" s="44"/>
      <c r="B37" s="44"/>
      <c r="C37" s="44"/>
      <c r="D37" s="44"/>
      <c r="E37" s="74" t="str">
        <f>IF(OR(A37="",B37&lt;&gt;"RACI Süreci",L37=""),"",IFERROR(INDEX('Görev ve İş Yükü'!$P$6:$P$305,MATCH(MATCH(A37,'Pozisyon Envanteri'!$A$6:$A$105,0)*1000+L37,'Görev ve İş Yükü'!$AF$6:$AF$305,0)),""))</f>
        <v/>
      </c>
      <c r="F37" s="44"/>
      <c r="G37" s="44"/>
      <c r="H37" s="44"/>
      <c r="I37" s="44"/>
      <c r="J37" s="44"/>
      <c r="K37" s="44"/>
      <c r="L37" s="69"/>
      <c r="M37" s="108" t="str">
        <f>IF(OR(A37="",L37=""),"",IFERROR(INDEX('Görev ve İş Yükü'!$C$6:$C$305,MATCH(MATCH(A37,'Pozisyon Envanteri'!$A$6:$A$105,0)*1000+L37,'Görev ve İş Yükü'!$AF$6:$AF$305,0)),""))</f>
        <v/>
      </c>
    </row>
    <row r="38" spans="1:13" ht="45.95" customHeight="1" x14ac:dyDescent="0.25">
      <c r="A38" s="44"/>
      <c r="B38" s="44"/>
      <c r="C38" s="44"/>
      <c r="D38" s="44"/>
      <c r="E38" s="74" t="str">
        <f>IF(OR(A38="",B38&lt;&gt;"RACI Süreci",L38=""),"",IFERROR(INDEX('Görev ve İş Yükü'!$P$6:$P$305,MATCH(MATCH(A38,'Pozisyon Envanteri'!$A$6:$A$105,0)*1000+L38,'Görev ve İş Yükü'!$AF$6:$AF$305,0)),""))</f>
        <v/>
      </c>
      <c r="F38" s="44"/>
      <c r="G38" s="44"/>
      <c r="H38" s="44"/>
      <c r="I38" s="44"/>
      <c r="J38" s="44"/>
      <c r="K38" s="44"/>
      <c r="L38" s="69"/>
      <c r="M38" s="108" t="str">
        <f>IF(OR(A38="",L38=""),"",IFERROR(INDEX('Görev ve İş Yükü'!$C$6:$C$305,MATCH(MATCH(A38,'Pozisyon Envanteri'!$A$6:$A$105,0)*1000+L38,'Görev ve İş Yükü'!$AF$6:$AF$305,0)),""))</f>
        <v/>
      </c>
    </row>
    <row r="39" spans="1:13" ht="45.95" customHeight="1" x14ac:dyDescent="0.25">
      <c r="A39" s="44"/>
      <c r="B39" s="44"/>
      <c r="C39" s="44"/>
      <c r="D39" s="44"/>
      <c r="E39" s="74" t="str">
        <f>IF(OR(A39="",B39&lt;&gt;"RACI Süreci",L39=""),"",IFERROR(INDEX('Görev ve İş Yükü'!$P$6:$P$305,MATCH(MATCH(A39,'Pozisyon Envanteri'!$A$6:$A$105,0)*1000+L39,'Görev ve İş Yükü'!$AF$6:$AF$305,0)),""))</f>
        <v/>
      </c>
      <c r="F39" s="44"/>
      <c r="G39" s="44"/>
      <c r="H39" s="44"/>
      <c r="I39" s="44"/>
      <c r="J39" s="44"/>
      <c r="K39" s="44"/>
      <c r="L39" s="69"/>
      <c r="M39" s="108" t="str">
        <f>IF(OR(A39="",L39=""),"",IFERROR(INDEX('Görev ve İş Yükü'!$C$6:$C$305,MATCH(MATCH(A39,'Pozisyon Envanteri'!$A$6:$A$105,0)*1000+L39,'Görev ve İş Yükü'!$AF$6:$AF$305,0)),""))</f>
        <v/>
      </c>
    </row>
    <row r="40" spans="1:13" ht="45.95" customHeight="1" x14ac:dyDescent="0.25">
      <c r="A40" s="44"/>
      <c r="B40" s="44"/>
      <c r="C40" s="44"/>
      <c r="D40" s="44"/>
      <c r="E40" s="74" t="str">
        <f>IF(OR(A40="",B40&lt;&gt;"RACI Süreci",L40=""),"",IFERROR(INDEX('Görev ve İş Yükü'!$P$6:$P$305,MATCH(MATCH(A40,'Pozisyon Envanteri'!$A$6:$A$105,0)*1000+L40,'Görev ve İş Yükü'!$AF$6:$AF$305,0)),""))</f>
        <v/>
      </c>
      <c r="F40" s="44"/>
      <c r="G40" s="44"/>
      <c r="H40" s="44"/>
      <c r="I40" s="44"/>
      <c r="J40" s="44"/>
      <c r="K40" s="44"/>
      <c r="L40" s="69"/>
      <c r="M40" s="108" t="str">
        <f>IF(OR(A40="",L40=""),"",IFERROR(INDEX('Görev ve İş Yükü'!$C$6:$C$305,MATCH(MATCH(A40,'Pozisyon Envanteri'!$A$6:$A$105,0)*1000+L40,'Görev ve İş Yükü'!$AF$6:$AF$305,0)),""))</f>
        <v/>
      </c>
    </row>
    <row r="41" spans="1:13" ht="45.95" customHeight="1" x14ac:dyDescent="0.25">
      <c r="A41" s="44"/>
      <c r="B41" s="44"/>
      <c r="C41" s="44"/>
      <c r="D41" s="44"/>
      <c r="E41" s="74" t="str">
        <f>IF(OR(A41="",B41&lt;&gt;"RACI Süreci",L41=""),"",IFERROR(INDEX('Görev ve İş Yükü'!$P$6:$P$305,MATCH(MATCH(A41,'Pozisyon Envanteri'!$A$6:$A$105,0)*1000+L41,'Görev ve İş Yükü'!$AF$6:$AF$305,0)),""))</f>
        <v/>
      </c>
      <c r="F41" s="44"/>
      <c r="G41" s="44"/>
      <c r="H41" s="44"/>
      <c r="I41" s="44"/>
      <c r="J41" s="44"/>
      <c r="K41" s="44"/>
      <c r="L41" s="69"/>
      <c r="M41" s="108" t="str">
        <f>IF(OR(A41="",L41=""),"",IFERROR(INDEX('Görev ve İş Yükü'!$C$6:$C$305,MATCH(MATCH(A41,'Pozisyon Envanteri'!$A$6:$A$105,0)*1000+L41,'Görev ve İş Yükü'!$AF$6:$AF$305,0)),""))</f>
        <v/>
      </c>
    </row>
    <row r="42" spans="1:13" ht="45.95" customHeight="1" x14ac:dyDescent="0.25">
      <c r="A42" s="44"/>
      <c r="B42" s="44"/>
      <c r="C42" s="44"/>
      <c r="D42" s="44"/>
      <c r="E42" s="74" t="str">
        <f>IF(OR(A42="",B42&lt;&gt;"RACI Süreci",L42=""),"",IFERROR(INDEX('Görev ve İş Yükü'!$P$6:$P$305,MATCH(MATCH(A42,'Pozisyon Envanteri'!$A$6:$A$105,0)*1000+L42,'Görev ve İş Yükü'!$AF$6:$AF$305,0)),""))</f>
        <v/>
      </c>
      <c r="F42" s="44"/>
      <c r="G42" s="44"/>
      <c r="H42" s="44"/>
      <c r="I42" s="44"/>
      <c r="J42" s="44"/>
      <c r="K42" s="44"/>
      <c r="L42" s="69"/>
      <c r="M42" s="108" t="str">
        <f>IF(OR(A42="",L42=""),"",IFERROR(INDEX('Görev ve İş Yükü'!$C$6:$C$305,MATCH(MATCH(A42,'Pozisyon Envanteri'!$A$6:$A$105,0)*1000+L42,'Görev ve İş Yükü'!$AF$6:$AF$305,0)),""))</f>
        <v/>
      </c>
    </row>
    <row r="43" spans="1:13" ht="45.95" customHeight="1" x14ac:dyDescent="0.25">
      <c r="A43" s="44"/>
      <c r="B43" s="44"/>
      <c r="C43" s="44"/>
      <c r="D43" s="44"/>
      <c r="E43" s="74" t="str">
        <f>IF(OR(A43="",B43&lt;&gt;"RACI Süreci",L43=""),"",IFERROR(INDEX('Görev ve İş Yükü'!$P$6:$P$305,MATCH(MATCH(A43,'Pozisyon Envanteri'!$A$6:$A$105,0)*1000+L43,'Görev ve İş Yükü'!$AF$6:$AF$305,0)),""))</f>
        <v/>
      </c>
      <c r="F43" s="44"/>
      <c r="G43" s="44"/>
      <c r="H43" s="44"/>
      <c r="I43" s="44"/>
      <c r="J43" s="44"/>
      <c r="K43" s="44"/>
      <c r="L43" s="69"/>
      <c r="M43" s="108" t="str">
        <f>IF(OR(A43="",L43=""),"",IFERROR(INDEX('Görev ve İş Yükü'!$C$6:$C$305,MATCH(MATCH(A43,'Pozisyon Envanteri'!$A$6:$A$105,0)*1000+L43,'Görev ve İş Yükü'!$AF$6:$AF$305,0)),""))</f>
        <v/>
      </c>
    </row>
    <row r="44" spans="1:13" ht="45.95" customHeight="1" x14ac:dyDescent="0.25">
      <c r="A44" s="44"/>
      <c r="B44" s="44"/>
      <c r="C44" s="44"/>
      <c r="D44" s="44"/>
      <c r="E44" s="74" t="str">
        <f>IF(OR(A44="",B44&lt;&gt;"RACI Süreci",L44=""),"",IFERROR(INDEX('Görev ve İş Yükü'!$P$6:$P$305,MATCH(MATCH(A44,'Pozisyon Envanteri'!$A$6:$A$105,0)*1000+L44,'Görev ve İş Yükü'!$AF$6:$AF$305,0)),""))</f>
        <v/>
      </c>
      <c r="F44" s="44"/>
      <c r="G44" s="44"/>
      <c r="H44" s="44"/>
      <c r="I44" s="44"/>
      <c r="J44" s="44"/>
      <c r="K44" s="44"/>
      <c r="L44" s="69"/>
      <c r="M44" s="108" t="str">
        <f>IF(OR(A44="",L44=""),"",IFERROR(INDEX('Görev ve İş Yükü'!$C$6:$C$305,MATCH(MATCH(A44,'Pozisyon Envanteri'!$A$6:$A$105,0)*1000+L44,'Görev ve İş Yükü'!$AF$6:$AF$305,0)),""))</f>
        <v/>
      </c>
    </row>
    <row r="45" spans="1:13" ht="45.95" customHeight="1" x14ac:dyDescent="0.25">
      <c r="A45" s="44"/>
      <c r="B45" s="44"/>
      <c r="C45" s="44"/>
      <c r="D45" s="44"/>
      <c r="E45" s="74" t="str">
        <f>IF(OR(A45="",B45&lt;&gt;"RACI Süreci",L45=""),"",IFERROR(INDEX('Görev ve İş Yükü'!$P$6:$P$305,MATCH(MATCH(A45,'Pozisyon Envanteri'!$A$6:$A$105,0)*1000+L45,'Görev ve İş Yükü'!$AF$6:$AF$305,0)),""))</f>
        <v/>
      </c>
      <c r="F45" s="44"/>
      <c r="G45" s="44"/>
      <c r="H45" s="44"/>
      <c r="I45" s="44"/>
      <c r="J45" s="44"/>
      <c r="K45" s="44"/>
      <c r="L45" s="69"/>
      <c r="M45" s="108" t="str">
        <f>IF(OR(A45="",L45=""),"",IFERROR(INDEX('Görev ve İş Yükü'!$C$6:$C$305,MATCH(MATCH(A45,'Pozisyon Envanteri'!$A$6:$A$105,0)*1000+L45,'Görev ve İş Yükü'!$AF$6:$AF$305,0)),""))</f>
        <v/>
      </c>
    </row>
    <row r="46" spans="1:13" ht="45.95" customHeight="1" x14ac:dyDescent="0.25">
      <c r="A46" s="44"/>
      <c r="B46" s="44"/>
      <c r="C46" s="44"/>
      <c r="D46" s="44"/>
      <c r="E46" s="74" t="str">
        <f>IF(OR(A46="",B46&lt;&gt;"RACI Süreci",L46=""),"",IFERROR(INDEX('Görev ve İş Yükü'!$P$6:$P$305,MATCH(MATCH(A46,'Pozisyon Envanteri'!$A$6:$A$105,0)*1000+L46,'Görev ve İş Yükü'!$AF$6:$AF$305,0)),""))</f>
        <v/>
      </c>
      <c r="F46" s="44"/>
      <c r="G46" s="44"/>
      <c r="H46" s="44"/>
      <c r="I46" s="44"/>
      <c r="J46" s="44"/>
      <c r="K46" s="44"/>
      <c r="L46" s="69"/>
      <c r="M46" s="108" t="str">
        <f>IF(OR(A46="",L46=""),"",IFERROR(INDEX('Görev ve İş Yükü'!$C$6:$C$305,MATCH(MATCH(A46,'Pozisyon Envanteri'!$A$6:$A$105,0)*1000+L46,'Görev ve İş Yükü'!$AF$6:$AF$305,0)),""))</f>
        <v/>
      </c>
    </row>
    <row r="47" spans="1:13" ht="45.95" customHeight="1" x14ac:dyDescent="0.25">
      <c r="A47" s="44"/>
      <c r="B47" s="44"/>
      <c r="C47" s="44"/>
      <c r="D47" s="44"/>
      <c r="E47" s="74" t="str">
        <f>IF(OR(A47="",B47&lt;&gt;"RACI Süreci",L47=""),"",IFERROR(INDEX('Görev ve İş Yükü'!$P$6:$P$305,MATCH(MATCH(A47,'Pozisyon Envanteri'!$A$6:$A$105,0)*1000+L47,'Görev ve İş Yükü'!$AF$6:$AF$305,0)),""))</f>
        <v/>
      </c>
      <c r="F47" s="44"/>
      <c r="G47" s="44"/>
      <c r="H47" s="44"/>
      <c r="I47" s="44"/>
      <c r="J47" s="44"/>
      <c r="K47" s="44"/>
      <c r="L47" s="69"/>
      <c r="M47" s="108" t="str">
        <f>IF(OR(A47="",L47=""),"",IFERROR(INDEX('Görev ve İş Yükü'!$C$6:$C$305,MATCH(MATCH(A47,'Pozisyon Envanteri'!$A$6:$A$105,0)*1000+L47,'Görev ve İş Yükü'!$AF$6:$AF$305,0)),""))</f>
        <v/>
      </c>
    </row>
    <row r="48" spans="1:13" ht="45.95" customHeight="1" x14ac:dyDescent="0.25">
      <c r="A48" s="44"/>
      <c r="B48" s="44"/>
      <c r="C48" s="44"/>
      <c r="D48" s="44"/>
      <c r="E48" s="74" t="str">
        <f>IF(OR(A48="",B48&lt;&gt;"RACI Süreci",L48=""),"",IFERROR(INDEX('Görev ve İş Yükü'!$P$6:$P$305,MATCH(MATCH(A48,'Pozisyon Envanteri'!$A$6:$A$105,0)*1000+L48,'Görev ve İş Yükü'!$AF$6:$AF$305,0)),""))</f>
        <v/>
      </c>
      <c r="F48" s="44"/>
      <c r="G48" s="44"/>
      <c r="H48" s="44"/>
      <c r="I48" s="44"/>
      <c r="J48" s="44"/>
      <c r="K48" s="44"/>
      <c r="L48" s="69"/>
      <c r="M48" s="108" t="str">
        <f>IF(OR(A48="",L48=""),"",IFERROR(INDEX('Görev ve İş Yükü'!$C$6:$C$305,MATCH(MATCH(A48,'Pozisyon Envanteri'!$A$6:$A$105,0)*1000+L48,'Görev ve İş Yükü'!$AF$6:$AF$305,0)),""))</f>
        <v/>
      </c>
    </row>
    <row r="49" spans="1:13" ht="45.95" customHeight="1" x14ac:dyDescent="0.25">
      <c r="A49" s="44"/>
      <c r="B49" s="44"/>
      <c r="C49" s="44"/>
      <c r="D49" s="44"/>
      <c r="E49" s="74" t="str">
        <f>IF(OR(A49="",B49&lt;&gt;"RACI Süreci",L49=""),"",IFERROR(INDEX('Görev ve İş Yükü'!$P$6:$P$305,MATCH(MATCH(A49,'Pozisyon Envanteri'!$A$6:$A$105,0)*1000+L49,'Görev ve İş Yükü'!$AF$6:$AF$305,0)),""))</f>
        <v/>
      </c>
      <c r="F49" s="44"/>
      <c r="G49" s="44"/>
      <c r="H49" s="44"/>
      <c r="I49" s="44"/>
      <c r="J49" s="44"/>
      <c r="K49" s="44"/>
      <c r="L49" s="69"/>
      <c r="M49" s="108" t="str">
        <f>IF(OR(A49="",L49=""),"",IFERROR(INDEX('Görev ve İş Yükü'!$C$6:$C$305,MATCH(MATCH(A49,'Pozisyon Envanteri'!$A$6:$A$105,0)*1000+L49,'Görev ve İş Yükü'!$AF$6:$AF$305,0)),""))</f>
        <v/>
      </c>
    </row>
    <row r="50" spans="1:13" ht="45.95" customHeight="1" x14ac:dyDescent="0.25">
      <c r="A50" s="44"/>
      <c r="B50" s="44"/>
      <c r="C50" s="44"/>
      <c r="D50" s="44"/>
      <c r="E50" s="74" t="str">
        <f>IF(OR(A50="",B50&lt;&gt;"RACI Süreci",L50=""),"",IFERROR(INDEX('Görev ve İş Yükü'!$P$6:$P$305,MATCH(MATCH(A50,'Pozisyon Envanteri'!$A$6:$A$105,0)*1000+L50,'Görev ve İş Yükü'!$AF$6:$AF$305,0)),""))</f>
        <v/>
      </c>
      <c r="F50" s="44"/>
      <c r="G50" s="44"/>
      <c r="H50" s="44"/>
      <c r="I50" s="44"/>
      <c r="J50" s="44"/>
      <c r="K50" s="44"/>
      <c r="L50" s="69"/>
      <c r="M50" s="108" t="str">
        <f>IF(OR(A50="",L50=""),"",IFERROR(INDEX('Görev ve İş Yükü'!$C$6:$C$305,MATCH(MATCH(A50,'Pozisyon Envanteri'!$A$6:$A$105,0)*1000+L50,'Görev ve İş Yükü'!$AF$6:$AF$305,0)),""))</f>
        <v/>
      </c>
    </row>
    <row r="51" spans="1:13" ht="45.95" customHeight="1" x14ac:dyDescent="0.25">
      <c r="A51" s="44"/>
      <c r="B51" s="44"/>
      <c r="C51" s="44"/>
      <c r="D51" s="44"/>
      <c r="E51" s="74" t="str">
        <f>IF(OR(A51="",B51&lt;&gt;"RACI Süreci",L51=""),"",IFERROR(INDEX('Görev ve İş Yükü'!$P$6:$P$305,MATCH(MATCH(A51,'Pozisyon Envanteri'!$A$6:$A$105,0)*1000+L51,'Görev ve İş Yükü'!$AF$6:$AF$305,0)),""))</f>
        <v/>
      </c>
      <c r="F51" s="44"/>
      <c r="G51" s="44"/>
      <c r="H51" s="44"/>
      <c r="I51" s="44"/>
      <c r="J51" s="44"/>
      <c r="K51" s="44"/>
      <c r="L51" s="69"/>
      <c r="M51" s="108" t="str">
        <f>IF(OR(A51="",L51=""),"",IFERROR(INDEX('Görev ve İş Yükü'!$C$6:$C$305,MATCH(MATCH(A51,'Pozisyon Envanteri'!$A$6:$A$105,0)*1000+L51,'Görev ve İş Yükü'!$AF$6:$AF$305,0)),""))</f>
        <v/>
      </c>
    </row>
    <row r="52" spans="1:13" ht="45.95" customHeight="1" x14ac:dyDescent="0.25">
      <c r="A52" s="44"/>
      <c r="B52" s="44"/>
      <c r="C52" s="44"/>
      <c r="D52" s="44"/>
      <c r="E52" s="74" t="str">
        <f>IF(OR(A52="",B52&lt;&gt;"RACI Süreci",L52=""),"",IFERROR(INDEX('Görev ve İş Yükü'!$P$6:$P$305,MATCH(MATCH(A52,'Pozisyon Envanteri'!$A$6:$A$105,0)*1000+L52,'Görev ve İş Yükü'!$AF$6:$AF$305,0)),""))</f>
        <v/>
      </c>
      <c r="F52" s="44"/>
      <c r="G52" s="44"/>
      <c r="H52" s="44"/>
      <c r="I52" s="44"/>
      <c r="J52" s="44"/>
      <c r="K52" s="44"/>
      <c r="L52" s="69"/>
      <c r="M52" s="108" t="str">
        <f>IF(OR(A52="",L52=""),"",IFERROR(INDEX('Görev ve İş Yükü'!$C$6:$C$305,MATCH(MATCH(A52,'Pozisyon Envanteri'!$A$6:$A$105,0)*1000+L52,'Görev ve İş Yükü'!$AF$6:$AF$305,0)),""))</f>
        <v/>
      </c>
    </row>
    <row r="53" spans="1:13" ht="45.95" customHeight="1" x14ac:dyDescent="0.25">
      <c r="A53" s="44"/>
      <c r="B53" s="44"/>
      <c r="C53" s="44"/>
      <c r="D53" s="44"/>
      <c r="E53" s="74" t="str">
        <f>IF(OR(A53="",B53&lt;&gt;"RACI Süreci",L53=""),"",IFERROR(INDEX('Görev ve İş Yükü'!$P$6:$P$305,MATCH(MATCH(A53,'Pozisyon Envanteri'!$A$6:$A$105,0)*1000+L53,'Görev ve İş Yükü'!$AF$6:$AF$305,0)),""))</f>
        <v/>
      </c>
      <c r="F53" s="44"/>
      <c r="G53" s="44"/>
      <c r="H53" s="44"/>
      <c r="I53" s="44"/>
      <c r="J53" s="44"/>
      <c r="K53" s="44"/>
      <c r="L53" s="69"/>
      <c r="M53" s="108" t="str">
        <f>IF(OR(A53="",L53=""),"",IFERROR(INDEX('Görev ve İş Yükü'!$C$6:$C$305,MATCH(MATCH(A53,'Pozisyon Envanteri'!$A$6:$A$105,0)*1000+L53,'Görev ve İş Yükü'!$AF$6:$AF$305,0)),""))</f>
        <v/>
      </c>
    </row>
    <row r="54" spans="1:13" ht="45.95" customHeight="1" x14ac:dyDescent="0.25">
      <c r="A54" s="44"/>
      <c r="B54" s="44"/>
      <c r="C54" s="44"/>
      <c r="D54" s="44"/>
      <c r="E54" s="74" t="str">
        <f>IF(OR(A54="",B54&lt;&gt;"RACI Süreci",L54=""),"",IFERROR(INDEX('Görev ve İş Yükü'!$P$6:$P$305,MATCH(MATCH(A54,'Pozisyon Envanteri'!$A$6:$A$105,0)*1000+L54,'Görev ve İş Yükü'!$AF$6:$AF$305,0)),""))</f>
        <v/>
      </c>
      <c r="F54" s="44"/>
      <c r="G54" s="44"/>
      <c r="H54" s="44"/>
      <c r="I54" s="44"/>
      <c r="J54" s="44"/>
      <c r="K54" s="44"/>
      <c r="L54" s="69"/>
      <c r="M54" s="108" t="str">
        <f>IF(OR(A54="",L54=""),"",IFERROR(INDEX('Görev ve İş Yükü'!$C$6:$C$305,MATCH(MATCH(A54,'Pozisyon Envanteri'!$A$6:$A$105,0)*1000+L54,'Görev ve İş Yükü'!$AF$6:$AF$305,0)),""))</f>
        <v/>
      </c>
    </row>
    <row r="55" spans="1:13" ht="45.95" customHeight="1" x14ac:dyDescent="0.25">
      <c r="A55" s="44"/>
      <c r="B55" s="44"/>
      <c r="C55" s="44"/>
      <c r="D55" s="44"/>
      <c r="E55" s="74" t="str">
        <f>IF(OR(A55="",B55&lt;&gt;"RACI Süreci",L55=""),"",IFERROR(INDEX('Görev ve İş Yükü'!$P$6:$P$305,MATCH(MATCH(A55,'Pozisyon Envanteri'!$A$6:$A$105,0)*1000+L55,'Görev ve İş Yükü'!$AF$6:$AF$305,0)),""))</f>
        <v/>
      </c>
      <c r="F55" s="44"/>
      <c r="G55" s="44"/>
      <c r="H55" s="44"/>
      <c r="I55" s="44"/>
      <c r="J55" s="44"/>
      <c r="K55" s="44"/>
      <c r="L55" s="69"/>
      <c r="M55" s="108" t="str">
        <f>IF(OR(A55="",L55=""),"",IFERROR(INDEX('Görev ve İş Yükü'!$C$6:$C$305,MATCH(MATCH(A55,'Pozisyon Envanteri'!$A$6:$A$105,0)*1000+L55,'Görev ve İş Yükü'!$AF$6:$AF$305,0)),""))</f>
        <v/>
      </c>
    </row>
    <row r="56" spans="1:13" ht="45.95" customHeight="1" x14ac:dyDescent="0.25">
      <c r="A56" s="44"/>
      <c r="B56" s="44"/>
      <c r="C56" s="44"/>
      <c r="D56" s="44"/>
      <c r="E56" s="74" t="str">
        <f>IF(OR(A56="",B56&lt;&gt;"RACI Süreci",L56=""),"",IFERROR(INDEX('Görev ve İş Yükü'!$P$6:$P$305,MATCH(MATCH(A56,'Pozisyon Envanteri'!$A$6:$A$105,0)*1000+L56,'Görev ve İş Yükü'!$AF$6:$AF$305,0)),""))</f>
        <v/>
      </c>
      <c r="F56" s="44"/>
      <c r="G56" s="44"/>
      <c r="H56" s="44"/>
      <c r="I56" s="44"/>
      <c r="J56" s="44"/>
      <c r="K56" s="44"/>
      <c r="L56" s="69"/>
      <c r="M56" s="108" t="str">
        <f>IF(OR(A56="",L56=""),"",IFERROR(INDEX('Görev ve İş Yükü'!$C$6:$C$305,MATCH(MATCH(A56,'Pozisyon Envanteri'!$A$6:$A$105,0)*1000+L56,'Görev ve İş Yükü'!$AF$6:$AF$305,0)),""))</f>
        <v/>
      </c>
    </row>
    <row r="57" spans="1:13" ht="45.95" customHeight="1" x14ac:dyDescent="0.25">
      <c r="A57" s="44"/>
      <c r="B57" s="44"/>
      <c r="C57" s="44"/>
      <c r="D57" s="44"/>
      <c r="E57" s="74" t="str">
        <f>IF(OR(A57="",B57&lt;&gt;"RACI Süreci",L57=""),"",IFERROR(INDEX('Görev ve İş Yükü'!$P$6:$P$305,MATCH(MATCH(A57,'Pozisyon Envanteri'!$A$6:$A$105,0)*1000+L57,'Görev ve İş Yükü'!$AF$6:$AF$305,0)),""))</f>
        <v/>
      </c>
      <c r="F57" s="44"/>
      <c r="G57" s="44"/>
      <c r="H57" s="44"/>
      <c r="I57" s="44"/>
      <c r="J57" s="44"/>
      <c r="K57" s="44"/>
      <c r="L57" s="69"/>
      <c r="M57" s="108" t="str">
        <f>IF(OR(A57="",L57=""),"",IFERROR(INDEX('Görev ve İş Yükü'!$C$6:$C$305,MATCH(MATCH(A57,'Pozisyon Envanteri'!$A$6:$A$105,0)*1000+L57,'Görev ve İş Yükü'!$AF$6:$AF$305,0)),""))</f>
        <v/>
      </c>
    </row>
    <row r="58" spans="1:13" ht="45.95" customHeight="1" x14ac:dyDescent="0.25">
      <c r="A58" s="44"/>
      <c r="B58" s="44"/>
      <c r="C58" s="44"/>
      <c r="D58" s="44"/>
      <c r="E58" s="74" t="str">
        <f>IF(OR(A58="",B58&lt;&gt;"RACI Süreci",L58=""),"",IFERROR(INDEX('Görev ve İş Yükü'!$P$6:$P$305,MATCH(MATCH(A58,'Pozisyon Envanteri'!$A$6:$A$105,0)*1000+L58,'Görev ve İş Yükü'!$AF$6:$AF$305,0)),""))</f>
        <v/>
      </c>
      <c r="F58" s="44"/>
      <c r="G58" s="44"/>
      <c r="H58" s="44"/>
      <c r="I58" s="44"/>
      <c r="J58" s="44"/>
      <c r="K58" s="44"/>
      <c r="L58" s="69"/>
      <c r="M58" s="108" t="str">
        <f>IF(OR(A58="",L58=""),"",IFERROR(INDEX('Görev ve İş Yükü'!$C$6:$C$305,MATCH(MATCH(A58,'Pozisyon Envanteri'!$A$6:$A$105,0)*1000+L58,'Görev ve İş Yükü'!$AF$6:$AF$305,0)),""))</f>
        <v/>
      </c>
    </row>
    <row r="59" spans="1:13" ht="45.95" customHeight="1" x14ac:dyDescent="0.25">
      <c r="A59" s="44"/>
      <c r="B59" s="44"/>
      <c r="C59" s="44"/>
      <c r="D59" s="44"/>
      <c r="E59" s="74" t="str">
        <f>IF(OR(A59="",B59&lt;&gt;"RACI Süreci",L59=""),"",IFERROR(INDEX('Görev ve İş Yükü'!$P$6:$P$305,MATCH(MATCH(A59,'Pozisyon Envanteri'!$A$6:$A$105,0)*1000+L59,'Görev ve İş Yükü'!$AF$6:$AF$305,0)),""))</f>
        <v/>
      </c>
      <c r="F59" s="44"/>
      <c r="G59" s="44"/>
      <c r="H59" s="44"/>
      <c r="I59" s="44"/>
      <c r="J59" s="44"/>
      <c r="K59" s="44"/>
      <c r="L59" s="69"/>
      <c r="M59" s="108" t="str">
        <f>IF(OR(A59="",L59=""),"",IFERROR(INDEX('Görev ve İş Yükü'!$C$6:$C$305,MATCH(MATCH(A59,'Pozisyon Envanteri'!$A$6:$A$105,0)*1000+L59,'Görev ve İş Yükü'!$AF$6:$AF$305,0)),""))</f>
        <v/>
      </c>
    </row>
    <row r="60" spans="1:13" ht="45.95" customHeight="1" x14ac:dyDescent="0.25">
      <c r="A60" s="44"/>
      <c r="B60" s="44"/>
      <c r="C60" s="44"/>
      <c r="D60" s="44"/>
      <c r="E60" s="74" t="str">
        <f>IF(OR(A60="",B60&lt;&gt;"RACI Süreci",L60=""),"",IFERROR(INDEX('Görev ve İş Yükü'!$P$6:$P$305,MATCH(MATCH(A60,'Pozisyon Envanteri'!$A$6:$A$105,0)*1000+L60,'Görev ve İş Yükü'!$AF$6:$AF$305,0)),""))</f>
        <v/>
      </c>
      <c r="F60" s="44"/>
      <c r="G60" s="44"/>
      <c r="H60" s="44"/>
      <c r="I60" s="44"/>
      <c r="J60" s="44"/>
      <c r="K60" s="44"/>
      <c r="L60" s="69"/>
      <c r="M60" s="108" t="str">
        <f>IF(OR(A60="",L60=""),"",IFERROR(INDEX('Görev ve İş Yükü'!$C$6:$C$305,MATCH(MATCH(A60,'Pozisyon Envanteri'!$A$6:$A$105,0)*1000+L60,'Görev ve İş Yükü'!$AF$6:$AF$305,0)),""))</f>
        <v/>
      </c>
    </row>
    <row r="61" spans="1:13" ht="45.95" customHeight="1" x14ac:dyDescent="0.25">
      <c r="A61" s="44"/>
      <c r="B61" s="44"/>
      <c r="C61" s="44"/>
      <c r="D61" s="44"/>
      <c r="E61" s="74" t="str">
        <f>IF(OR(A61="",B61&lt;&gt;"RACI Süreci",L61=""),"",IFERROR(INDEX('Görev ve İş Yükü'!$P$6:$P$305,MATCH(MATCH(A61,'Pozisyon Envanteri'!$A$6:$A$105,0)*1000+L61,'Görev ve İş Yükü'!$AF$6:$AF$305,0)),""))</f>
        <v/>
      </c>
      <c r="F61" s="44"/>
      <c r="G61" s="44"/>
      <c r="H61" s="44"/>
      <c r="I61" s="44"/>
      <c r="J61" s="44"/>
      <c r="K61" s="44"/>
      <c r="L61" s="69"/>
      <c r="M61" s="108" t="str">
        <f>IF(OR(A61="",L61=""),"",IFERROR(INDEX('Görev ve İş Yükü'!$C$6:$C$305,MATCH(MATCH(A61,'Pozisyon Envanteri'!$A$6:$A$105,0)*1000+L61,'Görev ve İş Yükü'!$AF$6:$AF$305,0)),""))</f>
        <v/>
      </c>
    </row>
    <row r="62" spans="1:13" ht="45.95" customHeight="1" x14ac:dyDescent="0.25">
      <c r="A62" s="44"/>
      <c r="B62" s="44"/>
      <c r="C62" s="44"/>
      <c r="D62" s="44"/>
      <c r="E62" s="74" t="str">
        <f>IF(OR(A62="",B62&lt;&gt;"RACI Süreci",L62=""),"",IFERROR(INDEX('Görev ve İş Yükü'!$P$6:$P$305,MATCH(MATCH(A62,'Pozisyon Envanteri'!$A$6:$A$105,0)*1000+L62,'Görev ve İş Yükü'!$AF$6:$AF$305,0)),""))</f>
        <v/>
      </c>
      <c r="F62" s="44"/>
      <c r="G62" s="44"/>
      <c r="H62" s="44"/>
      <c r="I62" s="44"/>
      <c r="J62" s="44"/>
      <c r="K62" s="44"/>
      <c r="L62" s="69"/>
      <c r="M62" s="108" t="str">
        <f>IF(OR(A62="",L62=""),"",IFERROR(INDEX('Görev ve İş Yükü'!$C$6:$C$305,MATCH(MATCH(A62,'Pozisyon Envanteri'!$A$6:$A$105,0)*1000+L62,'Görev ve İş Yükü'!$AF$6:$AF$305,0)),""))</f>
        <v/>
      </c>
    </row>
    <row r="63" spans="1:13" ht="45.95" customHeight="1" x14ac:dyDescent="0.25">
      <c r="A63" s="44"/>
      <c r="B63" s="44"/>
      <c r="C63" s="44"/>
      <c r="D63" s="44"/>
      <c r="E63" s="74" t="str">
        <f>IF(OR(A63="",B63&lt;&gt;"RACI Süreci",L63=""),"",IFERROR(INDEX('Görev ve İş Yükü'!$P$6:$P$305,MATCH(MATCH(A63,'Pozisyon Envanteri'!$A$6:$A$105,0)*1000+L63,'Görev ve İş Yükü'!$AF$6:$AF$305,0)),""))</f>
        <v/>
      </c>
      <c r="F63" s="44"/>
      <c r="G63" s="44"/>
      <c r="H63" s="44"/>
      <c r="I63" s="44"/>
      <c r="J63" s="44"/>
      <c r="K63" s="44"/>
      <c r="L63" s="69"/>
      <c r="M63" s="108" t="str">
        <f>IF(OR(A63="",L63=""),"",IFERROR(INDEX('Görev ve İş Yükü'!$C$6:$C$305,MATCH(MATCH(A63,'Pozisyon Envanteri'!$A$6:$A$105,0)*1000+L63,'Görev ve İş Yükü'!$AF$6:$AF$305,0)),""))</f>
        <v/>
      </c>
    </row>
    <row r="64" spans="1:13" ht="45.95" customHeight="1" x14ac:dyDescent="0.25">
      <c r="A64" s="44"/>
      <c r="B64" s="44"/>
      <c r="C64" s="44"/>
      <c r="D64" s="44"/>
      <c r="E64" s="74" t="str">
        <f>IF(OR(A64="",B64&lt;&gt;"RACI Süreci",L64=""),"",IFERROR(INDEX('Görev ve İş Yükü'!$P$6:$P$305,MATCH(MATCH(A64,'Pozisyon Envanteri'!$A$6:$A$105,0)*1000+L64,'Görev ve İş Yükü'!$AF$6:$AF$305,0)),""))</f>
        <v/>
      </c>
      <c r="F64" s="44"/>
      <c r="G64" s="44"/>
      <c r="H64" s="44"/>
      <c r="I64" s="44"/>
      <c r="J64" s="44"/>
      <c r="K64" s="44"/>
      <c r="L64" s="69"/>
      <c r="M64" s="108" t="str">
        <f>IF(OR(A64="",L64=""),"",IFERROR(INDEX('Görev ve İş Yükü'!$C$6:$C$305,MATCH(MATCH(A64,'Pozisyon Envanteri'!$A$6:$A$105,0)*1000+L64,'Görev ve İş Yükü'!$AF$6:$AF$305,0)),""))</f>
        <v/>
      </c>
    </row>
    <row r="65" spans="1:13" ht="45.95" customHeight="1" x14ac:dyDescent="0.25">
      <c r="A65" s="44"/>
      <c r="B65" s="44"/>
      <c r="C65" s="44"/>
      <c r="D65" s="44"/>
      <c r="E65" s="74" t="str">
        <f>IF(OR(A65="",B65&lt;&gt;"RACI Süreci",L65=""),"",IFERROR(INDEX('Görev ve İş Yükü'!$P$6:$P$305,MATCH(MATCH(A65,'Pozisyon Envanteri'!$A$6:$A$105,0)*1000+L65,'Görev ve İş Yükü'!$AF$6:$AF$305,0)),""))</f>
        <v/>
      </c>
      <c r="F65" s="44"/>
      <c r="G65" s="44"/>
      <c r="H65" s="44"/>
      <c r="I65" s="44"/>
      <c r="J65" s="44"/>
      <c r="K65" s="44"/>
      <c r="L65" s="69"/>
      <c r="M65" s="108" t="str">
        <f>IF(OR(A65="",L65=""),"",IFERROR(INDEX('Görev ve İş Yükü'!$C$6:$C$305,MATCH(MATCH(A65,'Pozisyon Envanteri'!$A$6:$A$105,0)*1000+L65,'Görev ve İş Yükü'!$AF$6:$AF$305,0)),""))</f>
        <v/>
      </c>
    </row>
    <row r="66" spans="1:13" ht="45.95" customHeight="1" x14ac:dyDescent="0.25">
      <c r="A66" s="44"/>
      <c r="B66" s="44"/>
      <c r="C66" s="44"/>
      <c r="D66" s="44"/>
      <c r="E66" s="74" t="str">
        <f>IF(OR(A66="",B66&lt;&gt;"RACI Süreci",L66=""),"",IFERROR(INDEX('Görev ve İş Yükü'!$P$6:$P$305,MATCH(MATCH(A66,'Pozisyon Envanteri'!$A$6:$A$105,0)*1000+L66,'Görev ve İş Yükü'!$AF$6:$AF$305,0)),""))</f>
        <v/>
      </c>
      <c r="F66" s="44"/>
      <c r="G66" s="44"/>
      <c r="H66" s="44"/>
      <c r="I66" s="44"/>
      <c r="J66" s="44"/>
      <c r="K66" s="44"/>
      <c r="L66" s="69"/>
      <c r="M66" s="108" t="str">
        <f>IF(OR(A66="",L66=""),"",IFERROR(INDEX('Görev ve İş Yükü'!$C$6:$C$305,MATCH(MATCH(A66,'Pozisyon Envanteri'!$A$6:$A$105,0)*1000+L66,'Görev ve İş Yükü'!$AF$6:$AF$305,0)),""))</f>
        <v/>
      </c>
    </row>
    <row r="67" spans="1:13" ht="45.95" customHeight="1" x14ac:dyDescent="0.25">
      <c r="A67" s="44"/>
      <c r="B67" s="44"/>
      <c r="C67" s="44"/>
      <c r="D67" s="44"/>
      <c r="E67" s="74" t="str">
        <f>IF(OR(A67="",B67&lt;&gt;"RACI Süreci",L67=""),"",IFERROR(INDEX('Görev ve İş Yükü'!$P$6:$P$305,MATCH(MATCH(A67,'Pozisyon Envanteri'!$A$6:$A$105,0)*1000+L67,'Görev ve İş Yükü'!$AF$6:$AF$305,0)),""))</f>
        <v/>
      </c>
      <c r="F67" s="44"/>
      <c r="G67" s="44"/>
      <c r="H67" s="44"/>
      <c r="I67" s="44"/>
      <c r="J67" s="44"/>
      <c r="K67" s="44"/>
      <c r="L67" s="69"/>
      <c r="M67" s="108" t="str">
        <f>IF(OR(A67="",L67=""),"",IFERROR(INDEX('Görev ve İş Yükü'!$C$6:$C$305,MATCH(MATCH(A67,'Pozisyon Envanteri'!$A$6:$A$105,0)*1000+L67,'Görev ve İş Yükü'!$AF$6:$AF$305,0)),""))</f>
        <v/>
      </c>
    </row>
    <row r="68" spans="1:13" ht="45.95" customHeight="1" x14ac:dyDescent="0.25">
      <c r="A68" s="44"/>
      <c r="B68" s="44"/>
      <c r="C68" s="44"/>
      <c r="D68" s="44"/>
      <c r="E68" s="74" t="str">
        <f>IF(OR(A68="",B68&lt;&gt;"RACI Süreci",L68=""),"",IFERROR(INDEX('Görev ve İş Yükü'!$P$6:$P$305,MATCH(MATCH(A68,'Pozisyon Envanteri'!$A$6:$A$105,0)*1000+L68,'Görev ve İş Yükü'!$AF$6:$AF$305,0)),""))</f>
        <v/>
      </c>
      <c r="F68" s="44"/>
      <c r="G68" s="44"/>
      <c r="H68" s="44"/>
      <c r="I68" s="44"/>
      <c r="J68" s="44"/>
      <c r="K68" s="44"/>
      <c r="L68" s="69"/>
      <c r="M68" s="108" t="str">
        <f>IF(OR(A68="",L68=""),"",IFERROR(INDEX('Görev ve İş Yükü'!$C$6:$C$305,MATCH(MATCH(A68,'Pozisyon Envanteri'!$A$6:$A$105,0)*1000+L68,'Görev ve İş Yükü'!$AF$6:$AF$305,0)),""))</f>
        <v/>
      </c>
    </row>
    <row r="69" spans="1:13" ht="45.95" customHeight="1" x14ac:dyDescent="0.25">
      <c r="A69" s="44"/>
      <c r="B69" s="44"/>
      <c r="C69" s="44"/>
      <c r="D69" s="44"/>
      <c r="E69" s="74" t="str">
        <f>IF(OR(A69="",B69&lt;&gt;"RACI Süreci",L69=""),"",IFERROR(INDEX('Görev ve İş Yükü'!$P$6:$P$305,MATCH(MATCH(A69,'Pozisyon Envanteri'!$A$6:$A$105,0)*1000+L69,'Görev ve İş Yükü'!$AF$6:$AF$305,0)),""))</f>
        <v/>
      </c>
      <c r="F69" s="44"/>
      <c r="G69" s="44"/>
      <c r="H69" s="44"/>
      <c r="I69" s="44"/>
      <c r="J69" s="44"/>
      <c r="K69" s="44"/>
      <c r="L69" s="69"/>
      <c r="M69" s="108" t="str">
        <f>IF(OR(A69="",L69=""),"",IFERROR(INDEX('Görev ve İş Yükü'!$C$6:$C$305,MATCH(MATCH(A69,'Pozisyon Envanteri'!$A$6:$A$105,0)*1000+L69,'Görev ve İş Yükü'!$AF$6:$AF$305,0)),""))</f>
        <v/>
      </c>
    </row>
    <row r="70" spans="1:13" ht="45.95" customHeight="1" x14ac:dyDescent="0.25">
      <c r="A70" s="44"/>
      <c r="B70" s="44"/>
      <c r="C70" s="44"/>
      <c r="D70" s="44"/>
      <c r="E70" s="74" t="str">
        <f>IF(OR(A70="",B70&lt;&gt;"RACI Süreci",L70=""),"",IFERROR(INDEX('Görev ve İş Yükü'!$P$6:$P$305,MATCH(MATCH(A70,'Pozisyon Envanteri'!$A$6:$A$105,0)*1000+L70,'Görev ve İş Yükü'!$AF$6:$AF$305,0)),""))</f>
        <v/>
      </c>
      <c r="F70" s="44"/>
      <c r="G70" s="44"/>
      <c r="H70" s="44"/>
      <c r="I70" s="44"/>
      <c r="J70" s="44"/>
      <c r="K70" s="44"/>
      <c r="L70" s="69"/>
      <c r="M70" s="108" t="str">
        <f>IF(OR(A70="",L70=""),"",IFERROR(INDEX('Görev ve İş Yükü'!$C$6:$C$305,MATCH(MATCH(A70,'Pozisyon Envanteri'!$A$6:$A$105,0)*1000+L70,'Görev ve İş Yükü'!$AF$6:$AF$305,0)),""))</f>
        <v/>
      </c>
    </row>
    <row r="71" spans="1:13" ht="45.95" customHeight="1" x14ac:dyDescent="0.25">
      <c r="A71" s="44"/>
      <c r="B71" s="44"/>
      <c r="C71" s="44"/>
      <c r="D71" s="44"/>
      <c r="E71" s="74" t="str">
        <f>IF(OR(A71="",B71&lt;&gt;"RACI Süreci",L71=""),"",IFERROR(INDEX('Görev ve İş Yükü'!$P$6:$P$305,MATCH(MATCH(A71,'Pozisyon Envanteri'!$A$6:$A$105,0)*1000+L71,'Görev ve İş Yükü'!$AF$6:$AF$305,0)),""))</f>
        <v/>
      </c>
      <c r="F71" s="44"/>
      <c r="G71" s="44"/>
      <c r="H71" s="44"/>
      <c r="I71" s="44"/>
      <c r="J71" s="44"/>
      <c r="K71" s="44"/>
      <c r="L71" s="69"/>
      <c r="M71" s="108" t="str">
        <f>IF(OR(A71="",L71=""),"",IFERROR(INDEX('Görev ve İş Yükü'!$C$6:$C$305,MATCH(MATCH(A71,'Pozisyon Envanteri'!$A$6:$A$105,0)*1000+L71,'Görev ve İş Yükü'!$AF$6:$AF$305,0)),""))</f>
        <v/>
      </c>
    </row>
    <row r="72" spans="1:13" ht="45.95" customHeight="1" x14ac:dyDescent="0.25">
      <c r="A72" s="44"/>
      <c r="B72" s="44"/>
      <c r="C72" s="44"/>
      <c r="D72" s="44"/>
      <c r="E72" s="74" t="str">
        <f>IF(OR(A72="",B72&lt;&gt;"RACI Süreci",L72=""),"",IFERROR(INDEX('Görev ve İş Yükü'!$P$6:$P$305,MATCH(MATCH(A72,'Pozisyon Envanteri'!$A$6:$A$105,0)*1000+L72,'Görev ve İş Yükü'!$AF$6:$AF$305,0)),""))</f>
        <v/>
      </c>
      <c r="F72" s="44"/>
      <c r="G72" s="44"/>
      <c r="H72" s="44"/>
      <c r="I72" s="44"/>
      <c r="J72" s="44"/>
      <c r="K72" s="44"/>
      <c r="L72" s="69"/>
      <c r="M72" s="108" t="str">
        <f>IF(OR(A72="",L72=""),"",IFERROR(INDEX('Görev ve İş Yükü'!$C$6:$C$305,MATCH(MATCH(A72,'Pozisyon Envanteri'!$A$6:$A$105,0)*1000+L72,'Görev ve İş Yükü'!$AF$6:$AF$305,0)),""))</f>
        <v/>
      </c>
    </row>
    <row r="73" spans="1:13" ht="45.95" customHeight="1" x14ac:dyDescent="0.25">
      <c r="A73" s="44"/>
      <c r="B73" s="44"/>
      <c r="C73" s="44"/>
      <c r="D73" s="44"/>
      <c r="E73" s="74" t="str">
        <f>IF(OR(A73="",B73&lt;&gt;"RACI Süreci",L73=""),"",IFERROR(INDEX('Görev ve İş Yükü'!$P$6:$P$305,MATCH(MATCH(A73,'Pozisyon Envanteri'!$A$6:$A$105,0)*1000+L73,'Görev ve İş Yükü'!$AF$6:$AF$305,0)),""))</f>
        <v/>
      </c>
      <c r="F73" s="44"/>
      <c r="G73" s="44"/>
      <c r="H73" s="44"/>
      <c r="I73" s="44"/>
      <c r="J73" s="44"/>
      <c r="K73" s="44"/>
      <c r="L73" s="69"/>
      <c r="M73" s="108" t="str">
        <f>IF(OR(A73="",L73=""),"",IFERROR(INDEX('Görev ve İş Yükü'!$C$6:$C$305,MATCH(MATCH(A73,'Pozisyon Envanteri'!$A$6:$A$105,0)*1000+L73,'Görev ve İş Yükü'!$AF$6:$AF$305,0)),""))</f>
        <v/>
      </c>
    </row>
    <row r="74" spans="1:13" ht="45.95" customHeight="1" x14ac:dyDescent="0.25">
      <c r="A74" s="44"/>
      <c r="B74" s="44"/>
      <c r="C74" s="44"/>
      <c r="D74" s="44"/>
      <c r="E74" s="74" t="str">
        <f>IF(OR(A74="",B74&lt;&gt;"RACI Süreci",L74=""),"",IFERROR(INDEX('Görev ve İş Yükü'!$P$6:$P$305,MATCH(MATCH(A74,'Pozisyon Envanteri'!$A$6:$A$105,0)*1000+L74,'Görev ve İş Yükü'!$AF$6:$AF$305,0)),""))</f>
        <v/>
      </c>
      <c r="F74" s="44"/>
      <c r="G74" s="44"/>
      <c r="H74" s="44"/>
      <c r="I74" s="44"/>
      <c r="J74" s="44"/>
      <c r="K74" s="44"/>
      <c r="L74" s="69"/>
      <c r="M74" s="108" t="str">
        <f>IF(OR(A74="",L74=""),"",IFERROR(INDEX('Görev ve İş Yükü'!$C$6:$C$305,MATCH(MATCH(A74,'Pozisyon Envanteri'!$A$6:$A$105,0)*1000+L74,'Görev ve İş Yükü'!$AF$6:$AF$305,0)),""))</f>
        <v/>
      </c>
    </row>
    <row r="75" spans="1:13" ht="45.95" customHeight="1" x14ac:dyDescent="0.25">
      <c r="A75" s="44"/>
      <c r="B75" s="44"/>
      <c r="C75" s="44"/>
      <c r="D75" s="44"/>
      <c r="E75" s="74" t="str">
        <f>IF(OR(A75="",B75&lt;&gt;"RACI Süreci",L75=""),"",IFERROR(INDEX('Görev ve İş Yükü'!$P$6:$P$305,MATCH(MATCH(A75,'Pozisyon Envanteri'!$A$6:$A$105,0)*1000+L75,'Görev ve İş Yükü'!$AF$6:$AF$305,0)),""))</f>
        <v/>
      </c>
      <c r="F75" s="44"/>
      <c r="G75" s="44"/>
      <c r="H75" s="44"/>
      <c r="I75" s="44"/>
      <c r="J75" s="44"/>
      <c r="K75" s="44"/>
      <c r="L75" s="69"/>
      <c r="M75" s="108" t="str">
        <f>IF(OR(A75="",L75=""),"",IFERROR(INDEX('Görev ve İş Yükü'!$C$6:$C$305,MATCH(MATCH(A75,'Pozisyon Envanteri'!$A$6:$A$105,0)*1000+L75,'Görev ve İş Yükü'!$AF$6:$AF$305,0)),""))</f>
        <v/>
      </c>
    </row>
    <row r="76" spans="1:13" ht="45.95" customHeight="1" x14ac:dyDescent="0.25">
      <c r="A76" s="44"/>
      <c r="B76" s="44"/>
      <c r="C76" s="44"/>
      <c r="D76" s="44"/>
      <c r="E76" s="74" t="str">
        <f>IF(OR(A76="",B76&lt;&gt;"RACI Süreci",L76=""),"",IFERROR(INDEX('Görev ve İş Yükü'!$P$6:$P$305,MATCH(MATCH(A76,'Pozisyon Envanteri'!$A$6:$A$105,0)*1000+L76,'Görev ve İş Yükü'!$AF$6:$AF$305,0)),""))</f>
        <v/>
      </c>
      <c r="F76" s="44"/>
      <c r="G76" s="44"/>
      <c r="H76" s="44"/>
      <c r="I76" s="44"/>
      <c r="J76" s="44"/>
      <c r="K76" s="44"/>
      <c r="L76" s="69"/>
      <c r="M76" s="108" t="str">
        <f>IF(OR(A76="",L76=""),"",IFERROR(INDEX('Görev ve İş Yükü'!$C$6:$C$305,MATCH(MATCH(A76,'Pozisyon Envanteri'!$A$6:$A$105,0)*1000+L76,'Görev ve İş Yükü'!$AF$6:$AF$305,0)),""))</f>
        <v/>
      </c>
    </row>
    <row r="77" spans="1:13" ht="45.95" customHeight="1" x14ac:dyDescent="0.25">
      <c r="A77" s="44"/>
      <c r="B77" s="44"/>
      <c r="C77" s="44"/>
      <c r="D77" s="44"/>
      <c r="E77" s="74" t="str">
        <f>IF(OR(A77="",B77&lt;&gt;"RACI Süreci",L77=""),"",IFERROR(INDEX('Görev ve İş Yükü'!$P$6:$P$305,MATCH(MATCH(A77,'Pozisyon Envanteri'!$A$6:$A$105,0)*1000+L77,'Görev ve İş Yükü'!$AF$6:$AF$305,0)),""))</f>
        <v/>
      </c>
      <c r="F77" s="44"/>
      <c r="G77" s="44"/>
      <c r="H77" s="44"/>
      <c r="I77" s="44"/>
      <c r="J77" s="44"/>
      <c r="K77" s="44"/>
      <c r="L77" s="69"/>
      <c r="M77" s="108" t="str">
        <f>IF(OR(A77="",L77=""),"",IFERROR(INDEX('Görev ve İş Yükü'!$C$6:$C$305,MATCH(MATCH(A77,'Pozisyon Envanteri'!$A$6:$A$105,0)*1000+L77,'Görev ve İş Yükü'!$AF$6:$AF$305,0)),""))</f>
        <v/>
      </c>
    </row>
    <row r="78" spans="1:13" ht="45.95" customHeight="1" x14ac:dyDescent="0.25">
      <c r="A78" s="44"/>
      <c r="B78" s="44"/>
      <c r="C78" s="44"/>
      <c r="D78" s="44"/>
      <c r="E78" s="74" t="str">
        <f>IF(OR(A78="",B78&lt;&gt;"RACI Süreci",L78=""),"",IFERROR(INDEX('Görev ve İş Yükü'!$P$6:$P$305,MATCH(MATCH(A78,'Pozisyon Envanteri'!$A$6:$A$105,0)*1000+L78,'Görev ve İş Yükü'!$AF$6:$AF$305,0)),""))</f>
        <v/>
      </c>
      <c r="F78" s="44"/>
      <c r="G78" s="44"/>
      <c r="H78" s="44"/>
      <c r="I78" s="44"/>
      <c r="J78" s="44"/>
      <c r="K78" s="44"/>
      <c r="L78" s="69"/>
      <c r="M78" s="108" t="str">
        <f>IF(OR(A78="",L78=""),"",IFERROR(INDEX('Görev ve İş Yükü'!$C$6:$C$305,MATCH(MATCH(A78,'Pozisyon Envanteri'!$A$6:$A$105,0)*1000+L78,'Görev ve İş Yükü'!$AF$6:$AF$305,0)),""))</f>
        <v/>
      </c>
    </row>
    <row r="79" spans="1:13" ht="45.95" customHeight="1" x14ac:dyDescent="0.25">
      <c r="A79" s="44"/>
      <c r="B79" s="44"/>
      <c r="C79" s="44"/>
      <c r="D79" s="44"/>
      <c r="E79" s="74" t="str">
        <f>IF(OR(A79="",B79&lt;&gt;"RACI Süreci",L79=""),"",IFERROR(INDEX('Görev ve İş Yükü'!$P$6:$P$305,MATCH(MATCH(A79,'Pozisyon Envanteri'!$A$6:$A$105,0)*1000+L79,'Görev ve İş Yükü'!$AF$6:$AF$305,0)),""))</f>
        <v/>
      </c>
      <c r="F79" s="44"/>
      <c r="G79" s="44"/>
      <c r="H79" s="44"/>
      <c r="I79" s="44"/>
      <c r="J79" s="44"/>
      <c r="K79" s="44"/>
      <c r="L79" s="69"/>
      <c r="M79" s="108" t="str">
        <f>IF(OR(A79="",L79=""),"",IFERROR(INDEX('Görev ve İş Yükü'!$C$6:$C$305,MATCH(MATCH(A79,'Pozisyon Envanteri'!$A$6:$A$105,0)*1000+L79,'Görev ve İş Yükü'!$AF$6:$AF$305,0)),""))</f>
        <v/>
      </c>
    </row>
    <row r="80" spans="1:13" ht="45.95" customHeight="1" x14ac:dyDescent="0.25">
      <c r="A80" s="44"/>
      <c r="B80" s="44"/>
      <c r="C80" s="44"/>
      <c r="D80" s="44"/>
      <c r="E80" s="74" t="str">
        <f>IF(OR(A80="",B80&lt;&gt;"RACI Süreci",L80=""),"",IFERROR(INDEX('Görev ve İş Yükü'!$P$6:$P$305,MATCH(MATCH(A80,'Pozisyon Envanteri'!$A$6:$A$105,0)*1000+L80,'Görev ve İş Yükü'!$AF$6:$AF$305,0)),""))</f>
        <v/>
      </c>
      <c r="F80" s="44"/>
      <c r="G80" s="44"/>
      <c r="H80" s="44"/>
      <c r="I80" s="44"/>
      <c r="J80" s="44"/>
      <c r="K80" s="44"/>
      <c r="L80" s="69"/>
      <c r="M80" s="108" t="str">
        <f>IF(OR(A80="",L80=""),"",IFERROR(INDEX('Görev ve İş Yükü'!$C$6:$C$305,MATCH(MATCH(A80,'Pozisyon Envanteri'!$A$6:$A$105,0)*1000+L80,'Görev ve İş Yükü'!$AF$6:$AF$305,0)),""))</f>
        <v/>
      </c>
    </row>
    <row r="81" spans="1:13" ht="45.95" customHeight="1" x14ac:dyDescent="0.25">
      <c r="A81" s="44"/>
      <c r="B81" s="44"/>
      <c r="C81" s="44"/>
      <c r="D81" s="44"/>
      <c r="E81" s="74" t="str">
        <f>IF(OR(A81="",B81&lt;&gt;"RACI Süreci",L81=""),"",IFERROR(INDEX('Görev ve İş Yükü'!$P$6:$P$305,MATCH(MATCH(A81,'Pozisyon Envanteri'!$A$6:$A$105,0)*1000+L81,'Görev ve İş Yükü'!$AF$6:$AF$305,0)),""))</f>
        <v/>
      </c>
      <c r="F81" s="44"/>
      <c r="G81" s="44"/>
      <c r="H81" s="44"/>
      <c r="I81" s="44"/>
      <c r="J81" s="44"/>
      <c r="K81" s="44"/>
      <c r="L81" s="69"/>
      <c r="M81" s="108" t="str">
        <f>IF(OR(A81="",L81=""),"",IFERROR(INDEX('Görev ve İş Yükü'!$C$6:$C$305,MATCH(MATCH(A81,'Pozisyon Envanteri'!$A$6:$A$105,0)*1000+L81,'Görev ve İş Yükü'!$AF$6:$AF$305,0)),""))</f>
        <v/>
      </c>
    </row>
    <row r="82" spans="1:13" ht="45.95" customHeight="1" x14ac:dyDescent="0.25">
      <c r="A82" s="44"/>
      <c r="B82" s="44"/>
      <c r="C82" s="44"/>
      <c r="D82" s="44"/>
      <c r="E82" s="74" t="str">
        <f>IF(OR(A82="",B82&lt;&gt;"RACI Süreci",L82=""),"",IFERROR(INDEX('Görev ve İş Yükü'!$P$6:$P$305,MATCH(MATCH(A82,'Pozisyon Envanteri'!$A$6:$A$105,0)*1000+L82,'Görev ve İş Yükü'!$AF$6:$AF$305,0)),""))</f>
        <v/>
      </c>
      <c r="F82" s="44"/>
      <c r="G82" s="44"/>
      <c r="H82" s="44"/>
      <c r="I82" s="44"/>
      <c r="J82" s="44"/>
      <c r="K82" s="44"/>
      <c r="L82" s="69"/>
      <c r="M82" s="108" t="str">
        <f>IF(OR(A82="",L82=""),"",IFERROR(INDEX('Görev ve İş Yükü'!$C$6:$C$305,MATCH(MATCH(A82,'Pozisyon Envanteri'!$A$6:$A$105,0)*1000+L82,'Görev ve İş Yükü'!$AF$6:$AF$305,0)),""))</f>
        <v/>
      </c>
    </row>
    <row r="83" spans="1:13" ht="45.95" customHeight="1" x14ac:dyDescent="0.25">
      <c r="A83" s="44"/>
      <c r="B83" s="44"/>
      <c r="C83" s="44"/>
      <c r="D83" s="44"/>
      <c r="E83" s="74" t="str">
        <f>IF(OR(A83="",B83&lt;&gt;"RACI Süreci",L83=""),"",IFERROR(INDEX('Görev ve İş Yükü'!$P$6:$P$305,MATCH(MATCH(A83,'Pozisyon Envanteri'!$A$6:$A$105,0)*1000+L83,'Görev ve İş Yükü'!$AF$6:$AF$305,0)),""))</f>
        <v/>
      </c>
      <c r="F83" s="44"/>
      <c r="G83" s="44"/>
      <c r="H83" s="44"/>
      <c r="I83" s="44"/>
      <c r="J83" s="44"/>
      <c r="K83" s="44"/>
      <c r="L83" s="69"/>
      <c r="M83" s="108" t="str">
        <f>IF(OR(A83="",L83=""),"",IFERROR(INDEX('Görev ve İş Yükü'!$C$6:$C$305,MATCH(MATCH(A83,'Pozisyon Envanteri'!$A$6:$A$105,0)*1000+L83,'Görev ve İş Yükü'!$AF$6:$AF$305,0)),""))</f>
        <v/>
      </c>
    </row>
    <row r="84" spans="1:13" ht="45.95" customHeight="1" x14ac:dyDescent="0.25">
      <c r="A84" s="44"/>
      <c r="B84" s="44"/>
      <c r="C84" s="44"/>
      <c r="D84" s="44"/>
      <c r="E84" s="74" t="str">
        <f>IF(OR(A84="",B84&lt;&gt;"RACI Süreci",L84=""),"",IFERROR(INDEX('Görev ve İş Yükü'!$P$6:$P$305,MATCH(MATCH(A84,'Pozisyon Envanteri'!$A$6:$A$105,0)*1000+L84,'Görev ve İş Yükü'!$AF$6:$AF$305,0)),""))</f>
        <v/>
      </c>
      <c r="F84" s="44"/>
      <c r="G84" s="44"/>
      <c r="H84" s="44"/>
      <c r="I84" s="44"/>
      <c r="J84" s="44"/>
      <c r="K84" s="44"/>
      <c r="L84" s="69"/>
      <c r="M84" s="108" t="str">
        <f>IF(OR(A84="",L84=""),"",IFERROR(INDEX('Görev ve İş Yükü'!$C$6:$C$305,MATCH(MATCH(A84,'Pozisyon Envanteri'!$A$6:$A$105,0)*1000+L84,'Görev ve İş Yükü'!$AF$6:$AF$305,0)),""))</f>
        <v/>
      </c>
    </row>
    <row r="85" spans="1:13" ht="45.95" customHeight="1" x14ac:dyDescent="0.25">
      <c r="A85" s="44"/>
      <c r="B85" s="44"/>
      <c r="C85" s="44"/>
      <c r="D85" s="44"/>
      <c r="E85" s="74" t="str">
        <f>IF(OR(A85="",B85&lt;&gt;"RACI Süreci",L85=""),"",IFERROR(INDEX('Görev ve İş Yükü'!$P$6:$P$305,MATCH(MATCH(A85,'Pozisyon Envanteri'!$A$6:$A$105,0)*1000+L85,'Görev ve İş Yükü'!$AF$6:$AF$305,0)),""))</f>
        <v/>
      </c>
      <c r="F85" s="44"/>
      <c r="G85" s="44"/>
      <c r="H85" s="44"/>
      <c r="I85" s="44"/>
      <c r="J85" s="44"/>
      <c r="K85" s="44"/>
      <c r="L85" s="69"/>
      <c r="M85" s="108" t="str">
        <f>IF(OR(A85="",L85=""),"",IFERROR(INDEX('Görev ve İş Yükü'!$C$6:$C$305,MATCH(MATCH(A85,'Pozisyon Envanteri'!$A$6:$A$105,0)*1000+L85,'Görev ve İş Yükü'!$AF$6:$AF$305,0)),""))</f>
        <v/>
      </c>
    </row>
    <row r="86" spans="1:13" ht="45.95" customHeight="1" x14ac:dyDescent="0.25">
      <c r="A86" s="44"/>
      <c r="B86" s="44"/>
      <c r="C86" s="44"/>
      <c r="D86" s="44"/>
      <c r="E86" s="74" t="str">
        <f>IF(OR(A86="",B86&lt;&gt;"RACI Süreci",L86=""),"",IFERROR(INDEX('Görev ve İş Yükü'!$P$6:$P$305,MATCH(MATCH(A86,'Pozisyon Envanteri'!$A$6:$A$105,0)*1000+L86,'Görev ve İş Yükü'!$AF$6:$AF$305,0)),""))</f>
        <v/>
      </c>
      <c r="F86" s="44"/>
      <c r="G86" s="44"/>
      <c r="H86" s="44"/>
      <c r="I86" s="44"/>
      <c r="J86" s="44"/>
      <c r="K86" s="44"/>
      <c r="L86" s="69"/>
      <c r="M86" s="108" t="str">
        <f>IF(OR(A86="",L86=""),"",IFERROR(INDEX('Görev ve İş Yükü'!$C$6:$C$305,MATCH(MATCH(A86,'Pozisyon Envanteri'!$A$6:$A$105,0)*1000+L86,'Görev ve İş Yükü'!$AF$6:$AF$305,0)),""))</f>
        <v/>
      </c>
    </row>
    <row r="87" spans="1:13" ht="45.95" customHeight="1" x14ac:dyDescent="0.25">
      <c r="A87" s="44"/>
      <c r="B87" s="44"/>
      <c r="C87" s="44"/>
      <c r="D87" s="44"/>
      <c r="E87" s="74" t="str">
        <f>IF(OR(A87="",B87&lt;&gt;"RACI Süreci",L87=""),"",IFERROR(INDEX('Görev ve İş Yükü'!$P$6:$P$305,MATCH(MATCH(A87,'Pozisyon Envanteri'!$A$6:$A$105,0)*1000+L87,'Görev ve İş Yükü'!$AF$6:$AF$305,0)),""))</f>
        <v/>
      </c>
      <c r="F87" s="44"/>
      <c r="G87" s="44"/>
      <c r="H87" s="44"/>
      <c r="I87" s="44"/>
      <c r="J87" s="44"/>
      <c r="K87" s="44"/>
      <c r="L87" s="69"/>
      <c r="M87" s="108" t="str">
        <f>IF(OR(A87="",L87=""),"",IFERROR(INDEX('Görev ve İş Yükü'!$C$6:$C$305,MATCH(MATCH(A87,'Pozisyon Envanteri'!$A$6:$A$105,0)*1000+L87,'Görev ve İş Yükü'!$AF$6:$AF$305,0)),""))</f>
        <v/>
      </c>
    </row>
    <row r="88" spans="1:13" ht="45.95" customHeight="1" x14ac:dyDescent="0.25">
      <c r="A88" s="44"/>
      <c r="B88" s="44"/>
      <c r="C88" s="44"/>
      <c r="D88" s="44"/>
      <c r="E88" s="74" t="str">
        <f>IF(OR(A88="",B88&lt;&gt;"RACI Süreci",L88=""),"",IFERROR(INDEX('Görev ve İş Yükü'!$P$6:$P$305,MATCH(MATCH(A88,'Pozisyon Envanteri'!$A$6:$A$105,0)*1000+L88,'Görev ve İş Yükü'!$AF$6:$AF$305,0)),""))</f>
        <v/>
      </c>
      <c r="F88" s="44"/>
      <c r="G88" s="44"/>
      <c r="H88" s="44"/>
      <c r="I88" s="44"/>
      <c r="J88" s="44"/>
      <c r="K88" s="44"/>
      <c r="L88" s="69"/>
      <c r="M88" s="108" t="str">
        <f>IF(OR(A88="",L88=""),"",IFERROR(INDEX('Görev ve İş Yükü'!$C$6:$C$305,MATCH(MATCH(A88,'Pozisyon Envanteri'!$A$6:$A$105,0)*1000+L88,'Görev ve İş Yükü'!$AF$6:$AF$305,0)),""))</f>
        <v/>
      </c>
    </row>
    <row r="89" spans="1:13" ht="45.95" customHeight="1" x14ac:dyDescent="0.25">
      <c r="A89" s="44"/>
      <c r="B89" s="44"/>
      <c r="C89" s="44"/>
      <c r="D89" s="44"/>
      <c r="E89" s="74" t="str">
        <f>IF(OR(A89="",B89&lt;&gt;"RACI Süreci",L89=""),"",IFERROR(INDEX('Görev ve İş Yükü'!$P$6:$P$305,MATCH(MATCH(A89,'Pozisyon Envanteri'!$A$6:$A$105,0)*1000+L89,'Görev ve İş Yükü'!$AF$6:$AF$305,0)),""))</f>
        <v/>
      </c>
      <c r="F89" s="44"/>
      <c r="G89" s="44"/>
      <c r="H89" s="44"/>
      <c r="I89" s="44"/>
      <c r="J89" s="44"/>
      <c r="K89" s="44"/>
      <c r="L89" s="69"/>
      <c r="M89" s="108" t="str">
        <f>IF(OR(A89="",L89=""),"",IFERROR(INDEX('Görev ve İş Yükü'!$C$6:$C$305,MATCH(MATCH(A89,'Pozisyon Envanteri'!$A$6:$A$105,0)*1000+L89,'Görev ve İş Yükü'!$AF$6:$AF$305,0)),""))</f>
        <v/>
      </c>
    </row>
    <row r="90" spans="1:13" ht="45.95" customHeight="1" x14ac:dyDescent="0.25">
      <c r="A90" s="44"/>
      <c r="B90" s="44"/>
      <c r="C90" s="44"/>
      <c r="D90" s="44"/>
      <c r="E90" s="74" t="str">
        <f>IF(OR(A90="",B90&lt;&gt;"RACI Süreci",L90=""),"",IFERROR(INDEX('Görev ve İş Yükü'!$P$6:$P$305,MATCH(MATCH(A90,'Pozisyon Envanteri'!$A$6:$A$105,0)*1000+L90,'Görev ve İş Yükü'!$AF$6:$AF$305,0)),""))</f>
        <v/>
      </c>
      <c r="F90" s="44"/>
      <c r="G90" s="44"/>
      <c r="H90" s="44"/>
      <c r="I90" s="44"/>
      <c r="J90" s="44"/>
      <c r="K90" s="44"/>
      <c r="L90" s="69"/>
      <c r="M90" s="108" t="str">
        <f>IF(OR(A90="",L90=""),"",IFERROR(INDEX('Görev ve İş Yükü'!$C$6:$C$305,MATCH(MATCH(A90,'Pozisyon Envanteri'!$A$6:$A$105,0)*1000+L90,'Görev ve İş Yükü'!$AF$6:$AF$305,0)),""))</f>
        <v/>
      </c>
    </row>
    <row r="91" spans="1:13" ht="45.95" customHeight="1" x14ac:dyDescent="0.25">
      <c r="A91" s="44"/>
      <c r="B91" s="44"/>
      <c r="C91" s="44"/>
      <c r="D91" s="44"/>
      <c r="E91" s="74" t="str">
        <f>IF(OR(A91="",B91&lt;&gt;"RACI Süreci",L91=""),"",IFERROR(INDEX('Görev ve İş Yükü'!$P$6:$P$305,MATCH(MATCH(A91,'Pozisyon Envanteri'!$A$6:$A$105,0)*1000+L91,'Görev ve İş Yükü'!$AF$6:$AF$305,0)),""))</f>
        <v/>
      </c>
      <c r="F91" s="44"/>
      <c r="G91" s="44"/>
      <c r="H91" s="44"/>
      <c r="I91" s="44"/>
      <c r="J91" s="44"/>
      <c r="K91" s="44"/>
      <c r="L91" s="69"/>
      <c r="M91" s="108" t="str">
        <f>IF(OR(A91="",L91=""),"",IFERROR(INDEX('Görev ve İş Yükü'!$C$6:$C$305,MATCH(MATCH(A91,'Pozisyon Envanteri'!$A$6:$A$105,0)*1000+L91,'Görev ve İş Yükü'!$AF$6:$AF$305,0)),""))</f>
        <v/>
      </c>
    </row>
    <row r="92" spans="1:13" ht="45.95" customHeight="1" x14ac:dyDescent="0.25">
      <c r="A92" s="44"/>
      <c r="B92" s="44"/>
      <c r="C92" s="44"/>
      <c r="D92" s="44"/>
      <c r="E92" s="74" t="str">
        <f>IF(OR(A92="",B92&lt;&gt;"RACI Süreci",L92=""),"",IFERROR(INDEX('Görev ve İş Yükü'!$P$6:$P$305,MATCH(MATCH(A92,'Pozisyon Envanteri'!$A$6:$A$105,0)*1000+L92,'Görev ve İş Yükü'!$AF$6:$AF$305,0)),""))</f>
        <v/>
      </c>
      <c r="F92" s="44"/>
      <c r="G92" s="44"/>
      <c r="H92" s="44"/>
      <c r="I92" s="44"/>
      <c r="J92" s="44"/>
      <c r="K92" s="44"/>
      <c r="L92" s="69"/>
      <c r="M92" s="108" t="str">
        <f>IF(OR(A92="",L92=""),"",IFERROR(INDEX('Görev ve İş Yükü'!$C$6:$C$305,MATCH(MATCH(A92,'Pozisyon Envanteri'!$A$6:$A$105,0)*1000+L92,'Görev ve İş Yükü'!$AF$6:$AF$305,0)),""))</f>
        <v/>
      </c>
    </row>
    <row r="93" spans="1:13" ht="45.95" customHeight="1" x14ac:dyDescent="0.25">
      <c r="A93" s="44"/>
      <c r="B93" s="44"/>
      <c r="C93" s="44"/>
      <c r="D93" s="44"/>
      <c r="E93" s="74" t="str">
        <f>IF(OR(A93="",B93&lt;&gt;"RACI Süreci",L93=""),"",IFERROR(INDEX('Görev ve İş Yükü'!$P$6:$P$305,MATCH(MATCH(A93,'Pozisyon Envanteri'!$A$6:$A$105,0)*1000+L93,'Görev ve İş Yükü'!$AF$6:$AF$305,0)),""))</f>
        <v/>
      </c>
      <c r="F93" s="44"/>
      <c r="G93" s="44"/>
      <c r="H93" s="44"/>
      <c r="I93" s="44"/>
      <c r="J93" s="44"/>
      <c r="K93" s="44"/>
      <c r="L93" s="69"/>
      <c r="M93" s="108" t="str">
        <f>IF(OR(A93="",L93=""),"",IFERROR(INDEX('Görev ve İş Yükü'!$C$6:$C$305,MATCH(MATCH(A93,'Pozisyon Envanteri'!$A$6:$A$105,0)*1000+L93,'Görev ve İş Yükü'!$AF$6:$AF$305,0)),""))</f>
        <v/>
      </c>
    </row>
    <row r="94" spans="1:13" ht="45.95" customHeight="1" x14ac:dyDescent="0.25">
      <c r="A94" s="44"/>
      <c r="B94" s="44"/>
      <c r="C94" s="44"/>
      <c r="D94" s="44"/>
      <c r="E94" s="74" t="str">
        <f>IF(OR(A94="",B94&lt;&gt;"RACI Süreci",L94=""),"",IFERROR(INDEX('Görev ve İş Yükü'!$P$6:$P$305,MATCH(MATCH(A94,'Pozisyon Envanteri'!$A$6:$A$105,0)*1000+L94,'Görev ve İş Yükü'!$AF$6:$AF$305,0)),""))</f>
        <v/>
      </c>
      <c r="F94" s="44"/>
      <c r="G94" s="44"/>
      <c r="H94" s="44"/>
      <c r="I94" s="44"/>
      <c r="J94" s="44"/>
      <c r="K94" s="44"/>
      <c r="L94" s="69"/>
      <c r="M94" s="108" t="str">
        <f>IF(OR(A94="",L94=""),"",IFERROR(INDEX('Görev ve İş Yükü'!$C$6:$C$305,MATCH(MATCH(A94,'Pozisyon Envanteri'!$A$6:$A$105,0)*1000+L94,'Görev ve İş Yükü'!$AF$6:$AF$305,0)),""))</f>
        <v/>
      </c>
    </row>
    <row r="95" spans="1:13" ht="45.95" customHeight="1" x14ac:dyDescent="0.25">
      <c r="A95" s="44"/>
      <c r="B95" s="44"/>
      <c r="C95" s="44"/>
      <c r="D95" s="44"/>
      <c r="E95" s="74" t="str">
        <f>IF(OR(A95="",B95&lt;&gt;"RACI Süreci",L95=""),"",IFERROR(INDEX('Görev ve İş Yükü'!$P$6:$P$305,MATCH(MATCH(A95,'Pozisyon Envanteri'!$A$6:$A$105,0)*1000+L95,'Görev ve İş Yükü'!$AF$6:$AF$305,0)),""))</f>
        <v/>
      </c>
      <c r="F95" s="44"/>
      <c r="G95" s="44"/>
      <c r="H95" s="44"/>
      <c r="I95" s="44"/>
      <c r="J95" s="44"/>
      <c r="K95" s="44"/>
      <c r="L95" s="69"/>
      <c r="M95" s="108" t="str">
        <f>IF(OR(A95="",L95=""),"",IFERROR(INDEX('Görev ve İş Yükü'!$C$6:$C$305,MATCH(MATCH(A95,'Pozisyon Envanteri'!$A$6:$A$105,0)*1000+L95,'Görev ve İş Yükü'!$AF$6:$AF$305,0)),""))</f>
        <v/>
      </c>
    </row>
    <row r="96" spans="1:13" ht="45.95" customHeight="1" x14ac:dyDescent="0.25">
      <c r="A96" s="44"/>
      <c r="B96" s="44"/>
      <c r="C96" s="44"/>
      <c r="D96" s="44"/>
      <c r="E96" s="74" t="str">
        <f>IF(OR(A96="",B96&lt;&gt;"RACI Süreci",L96=""),"",IFERROR(INDEX('Görev ve İş Yükü'!$P$6:$P$305,MATCH(MATCH(A96,'Pozisyon Envanteri'!$A$6:$A$105,0)*1000+L96,'Görev ve İş Yükü'!$AF$6:$AF$305,0)),""))</f>
        <v/>
      </c>
      <c r="F96" s="44"/>
      <c r="G96" s="44"/>
      <c r="H96" s="44"/>
      <c r="I96" s="44"/>
      <c r="J96" s="44"/>
      <c r="K96" s="44"/>
      <c r="L96" s="69"/>
      <c r="M96" s="108" t="str">
        <f>IF(OR(A96="",L96=""),"",IFERROR(INDEX('Görev ve İş Yükü'!$C$6:$C$305,MATCH(MATCH(A96,'Pozisyon Envanteri'!$A$6:$A$105,0)*1000+L96,'Görev ve İş Yükü'!$AF$6:$AF$305,0)),""))</f>
        <v/>
      </c>
    </row>
    <row r="97" spans="1:13" ht="45.95" customHeight="1" x14ac:dyDescent="0.25">
      <c r="A97" s="44"/>
      <c r="B97" s="44"/>
      <c r="C97" s="44"/>
      <c r="D97" s="44"/>
      <c r="E97" s="74" t="str">
        <f>IF(OR(A97="",B97&lt;&gt;"RACI Süreci",L97=""),"",IFERROR(INDEX('Görev ve İş Yükü'!$P$6:$P$305,MATCH(MATCH(A97,'Pozisyon Envanteri'!$A$6:$A$105,0)*1000+L97,'Görev ve İş Yükü'!$AF$6:$AF$305,0)),""))</f>
        <v/>
      </c>
      <c r="F97" s="44"/>
      <c r="G97" s="44"/>
      <c r="H97" s="44"/>
      <c r="I97" s="44"/>
      <c r="J97" s="44"/>
      <c r="K97" s="44"/>
      <c r="L97" s="69"/>
      <c r="M97" s="108" t="str">
        <f>IF(OR(A97="",L97=""),"",IFERROR(INDEX('Görev ve İş Yükü'!$C$6:$C$305,MATCH(MATCH(A97,'Pozisyon Envanteri'!$A$6:$A$105,0)*1000+L97,'Görev ve İş Yükü'!$AF$6:$AF$305,0)),""))</f>
        <v/>
      </c>
    </row>
    <row r="98" spans="1:13" ht="45.95" customHeight="1" x14ac:dyDescent="0.25">
      <c r="A98" s="44"/>
      <c r="B98" s="44"/>
      <c r="C98" s="44"/>
      <c r="D98" s="44"/>
      <c r="E98" s="74" t="str">
        <f>IF(OR(A98="",B98&lt;&gt;"RACI Süreci",L98=""),"",IFERROR(INDEX('Görev ve İş Yükü'!$P$6:$P$305,MATCH(MATCH(A98,'Pozisyon Envanteri'!$A$6:$A$105,0)*1000+L98,'Görev ve İş Yükü'!$AF$6:$AF$305,0)),""))</f>
        <v/>
      </c>
      <c r="F98" s="44"/>
      <c r="G98" s="44"/>
      <c r="H98" s="44"/>
      <c r="I98" s="44"/>
      <c r="J98" s="44"/>
      <c r="K98" s="44"/>
      <c r="L98" s="69"/>
      <c r="M98" s="108" t="str">
        <f>IF(OR(A98="",L98=""),"",IFERROR(INDEX('Görev ve İş Yükü'!$C$6:$C$305,MATCH(MATCH(A98,'Pozisyon Envanteri'!$A$6:$A$105,0)*1000+L98,'Görev ve İş Yükü'!$AF$6:$AF$305,0)),""))</f>
        <v/>
      </c>
    </row>
    <row r="99" spans="1:13" ht="45.95" customHeight="1" x14ac:dyDescent="0.25">
      <c r="A99" s="44"/>
      <c r="B99" s="44"/>
      <c r="C99" s="44"/>
      <c r="D99" s="44"/>
      <c r="E99" s="74" t="str">
        <f>IF(OR(A99="",B99&lt;&gt;"RACI Süreci",L99=""),"",IFERROR(INDEX('Görev ve İş Yükü'!$P$6:$P$305,MATCH(MATCH(A99,'Pozisyon Envanteri'!$A$6:$A$105,0)*1000+L99,'Görev ve İş Yükü'!$AF$6:$AF$305,0)),""))</f>
        <v/>
      </c>
      <c r="F99" s="44"/>
      <c r="G99" s="44"/>
      <c r="H99" s="44"/>
      <c r="I99" s="44"/>
      <c r="J99" s="44"/>
      <c r="K99" s="44"/>
      <c r="L99" s="69"/>
      <c r="M99" s="108" t="str">
        <f>IF(OR(A99="",L99=""),"",IFERROR(INDEX('Görev ve İş Yükü'!$C$6:$C$305,MATCH(MATCH(A99,'Pozisyon Envanteri'!$A$6:$A$105,0)*1000+L99,'Görev ve İş Yükü'!$AF$6:$AF$305,0)),""))</f>
        <v/>
      </c>
    </row>
    <row r="100" spans="1:13" ht="45.95" customHeight="1" x14ac:dyDescent="0.25">
      <c r="A100" s="44"/>
      <c r="B100" s="44"/>
      <c r="C100" s="44"/>
      <c r="D100" s="44"/>
      <c r="E100" s="74" t="str">
        <f>IF(OR(A100="",B100&lt;&gt;"RACI Süreci",L100=""),"",IFERROR(INDEX('Görev ve İş Yükü'!$P$6:$P$305,MATCH(MATCH(A100,'Pozisyon Envanteri'!$A$6:$A$105,0)*1000+L100,'Görev ve İş Yükü'!$AF$6:$AF$305,0)),""))</f>
        <v/>
      </c>
      <c r="F100" s="44"/>
      <c r="G100" s="44"/>
      <c r="H100" s="44"/>
      <c r="I100" s="44"/>
      <c r="J100" s="44"/>
      <c r="K100" s="44"/>
      <c r="L100" s="69"/>
      <c r="M100" s="108" t="str">
        <f>IF(OR(A100="",L100=""),"",IFERROR(INDEX('Görev ve İş Yükü'!$C$6:$C$305,MATCH(MATCH(A100,'Pozisyon Envanteri'!$A$6:$A$105,0)*1000+L100,'Görev ve İş Yükü'!$AF$6:$AF$305,0)),""))</f>
        <v/>
      </c>
    </row>
    <row r="101" spans="1:13" ht="45.95" customHeight="1" x14ac:dyDescent="0.25">
      <c r="A101" s="44"/>
      <c r="B101" s="44"/>
      <c r="C101" s="44"/>
      <c r="D101" s="44"/>
      <c r="E101" s="74" t="str">
        <f>IF(OR(A101="",B101&lt;&gt;"RACI Süreci",L101=""),"",IFERROR(INDEX('Görev ve İş Yükü'!$P$6:$P$305,MATCH(MATCH(A101,'Pozisyon Envanteri'!$A$6:$A$105,0)*1000+L101,'Görev ve İş Yükü'!$AF$6:$AF$305,0)),""))</f>
        <v/>
      </c>
      <c r="F101" s="44"/>
      <c r="G101" s="44"/>
      <c r="H101" s="44"/>
      <c r="I101" s="44"/>
      <c r="J101" s="44"/>
      <c r="K101" s="44"/>
      <c r="L101" s="69"/>
      <c r="M101" s="108" t="str">
        <f>IF(OR(A101="",L101=""),"",IFERROR(INDEX('Görev ve İş Yükü'!$C$6:$C$305,MATCH(MATCH(A101,'Pozisyon Envanteri'!$A$6:$A$105,0)*1000+L101,'Görev ve İş Yükü'!$AF$6:$AF$305,0)),""))</f>
        <v/>
      </c>
    </row>
    <row r="102" spans="1:13" ht="45.95" customHeight="1" x14ac:dyDescent="0.25">
      <c r="A102" s="44"/>
      <c r="B102" s="44"/>
      <c r="C102" s="44"/>
      <c r="D102" s="44"/>
      <c r="E102" s="74" t="str">
        <f>IF(OR(A102="",B102&lt;&gt;"RACI Süreci",L102=""),"",IFERROR(INDEX('Görev ve İş Yükü'!$P$6:$P$305,MATCH(MATCH(A102,'Pozisyon Envanteri'!$A$6:$A$105,0)*1000+L102,'Görev ve İş Yükü'!$AF$6:$AF$305,0)),""))</f>
        <v/>
      </c>
      <c r="F102" s="44"/>
      <c r="G102" s="44"/>
      <c r="H102" s="44"/>
      <c r="I102" s="44"/>
      <c r="J102" s="44"/>
      <c r="K102" s="44"/>
      <c r="L102" s="69"/>
      <c r="M102" s="108" t="str">
        <f>IF(OR(A102="",L102=""),"",IFERROR(INDEX('Görev ve İş Yükü'!$C$6:$C$305,MATCH(MATCH(A102,'Pozisyon Envanteri'!$A$6:$A$105,0)*1000+L102,'Görev ve İş Yükü'!$AF$6:$AF$305,0)),""))</f>
        <v/>
      </c>
    </row>
    <row r="103" spans="1:13" ht="45.95" customHeight="1" x14ac:dyDescent="0.25">
      <c r="A103" s="44"/>
      <c r="B103" s="44"/>
      <c r="C103" s="44"/>
      <c r="D103" s="44"/>
      <c r="E103" s="74" t="str">
        <f>IF(OR(A103="",B103&lt;&gt;"RACI Süreci",L103=""),"",IFERROR(INDEX('Görev ve İş Yükü'!$P$6:$P$305,MATCH(MATCH(A103,'Pozisyon Envanteri'!$A$6:$A$105,0)*1000+L103,'Görev ve İş Yükü'!$AF$6:$AF$305,0)),""))</f>
        <v/>
      </c>
      <c r="F103" s="44"/>
      <c r="G103" s="44"/>
      <c r="H103" s="44"/>
      <c r="I103" s="44"/>
      <c r="J103" s="44"/>
      <c r="K103" s="44"/>
      <c r="L103" s="69"/>
      <c r="M103" s="108" t="str">
        <f>IF(OR(A103="",L103=""),"",IFERROR(INDEX('Görev ve İş Yükü'!$C$6:$C$305,MATCH(MATCH(A103,'Pozisyon Envanteri'!$A$6:$A$105,0)*1000+L103,'Görev ve İş Yükü'!$AF$6:$AF$305,0)),""))</f>
        <v/>
      </c>
    </row>
    <row r="104" spans="1:13" ht="45.95" customHeight="1" x14ac:dyDescent="0.25">
      <c r="A104" s="44"/>
      <c r="B104" s="44"/>
      <c r="C104" s="44"/>
      <c r="D104" s="44"/>
      <c r="E104" s="74" t="str">
        <f>IF(OR(A104="",B104&lt;&gt;"RACI Süreci",L104=""),"",IFERROR(INDEX('Görev ve İş Yükü'!$P$6:$P$305,MATCH(MATCH(A104,'Pozisyon Envanteri'!$A$6:$A$105,0)*1000+L104,'Görev ve İş Yükü'!$AF$6:$AF$305,0)),""))</f>
        <v/>
      </c>
      <c r="F104" s="44"/>
      <c r="G104" s="44"/>
      <c r="H104" s="44"/>
      <c r="I104" s="44"/>
      <c r="J104" s="44"/>
      <c r="K104" s="44"/>
      <c r="L104" s="69"/>
      <c r="M104" s="108" t="str">
        <f>IF(OR(A104="",L104=""),"",IFERROR(INDEX('Görev ve İş Yükü'!$C$6:$C$305,MATCH(MATCH(A104,'Pozisyon Envanteri'!$A$6:$A$105,0)*1000+L104,'Görev ve İş Yükü'!$AF$6:$AF$305,0)),""))</f>
        <v/>
      </c>
    </row>
    <row r="105" spans="1:13" ht="45.95" customHeight="1" x14ac:dyDescent="0.25">
      <c r="A105" s="44"/>
      <c r="B105" s="44"/>
      <c r="C105" s="44"/>
      <c r="D105" s="44"/>
      <c r="E105" s="74" t="str">
        <f>IF(OR(A105="",B105&lt;&gt;"RACI Süreci",L105=""),"",IFERROR(INDEX('Görev ve İş Yükü'!$P$6:$P$305,MATCH(MATCH(A105,'Pozisyon Envanteri'!$A$6:$A$105,0)*1000+L105,'Görev ve İş Yükü'!$AF$6:$AF$305,0)),""))</f>
        <v/>
      </c>
      <c r="F105" s="44"/>
      <c r="G105" s="44"/>
      <c r="H105" s="44"/>
      <c r="I105" s="44"/>
      <c r="J105" s="44"/>
      <c r="K105" s="44"/>
      <c r="L105" s="69"/>
      <c r="M105" s="108" t="str">
        <f>IF(OR(A105="",L105=""),"",IFERROR(INDEX('Görev ve İş Yükü'!$C$6:$C$305,MATCH(MATCH(A105,'Pozisyon Envanteri'!$A$6:$A$105,0)*1000+L105,'Görev ve İş Yükü'!$AF$6:$AF$305,0)),""))</f>
        <v/>
      </c>
    </row>
    <row r="106" spans="1:13" ht="45.95" customHeight="1" x14ac:dyDescent="0.25">
      <c r="A106" s="44"/>
      <c r="B106" s="44"/>
      <c r="C106" s="44"/>
      <c r="D106" s="44"/>
      <c r="E106" s="74" t="str">
        <f>IF(OR(A106="",B106&lt;&gt;"RACI Süreci",L106=""),"",IFERROR(INDEX('Görev ve İş Yükü'!$P$6:$P$305,MATCH(MATCH(A106,'Pozisyon Envanteri'!$A$6:$A$105,0)*1000+L106,'Görev ve İş Yükü'!$AF$6:$AF$305,0)),""))</f>
        <v/>
      </c>
      <c r="F106" s="44"/>
      <c r="G106" s="44"/>
      <c r="H106" s="44"/>
      <c r="I106" s="44"/>
      <c r="J106" s="44"/>
      <c r="K106" s="44"/>
      <c r="L106" s="69"/>
      <c r="M106" s="108" t="str">
        <f>IF(OR(A106="",L106=""),"",IFERROR(INDEX('Görev ve İş Yükü'!$C$6:$C$305,MATCH(MATCH(A106,'Pozisyon Envanteri'!$A$6:$A$105,0)*1000+L106,'Görev ve İş Yükü'!$AF$6:$AF$305,0)),""))</f>
        <v/>
      </c>
    </row>
    <row r="107" spans="1:13" ht="45.95" customHeight="1" x14ac:dyDescent="0.25">
      <c r="A107" s="44"/>
      <c r="B107" s="44"/>
      <c r="C107" s="44"/>
      <c r="D107" s="44"/>
      <c r="E107" s="74" t="str">
        <f>IF(OR(A107="",B107&lt;&gt;"RACI Süreci",L107=""),"",IFERROR(INDEX('Görev ve İş Yükü'!$P$6:$P$305,MATCH(MATCH(A107,'Pozisyon Envanteri'!$A$6:$A$105,0)*1000+L107,'Görev ve İş Yükü'!$AF$6:$AF$305,0)),""))</f>
        <v/>
      </c>
      <c r="F107" s="44"/>
      <c r="G107" s="44"/>
      <c r="H107" s="44"/>
      <c r="I107" s="44"/>
      <c r="J107" s="44"/>
      <c r="K107" s="44"/>
      <c r="L107" s="69"/>
      <c r="M107" s="108" t="str">
        <f>IF(OR(A107="",L107=""),"",IFERROR(INDEX('Görev ve İş Yükü'!$C$6:$C$305,MATCH(MATCH(A107,'Pozisyon Envanteri'!$A$6:$A$105,0)*1000+L107,'Görev ve İş Yükü'!$AF$6:$AF$305,0)),""))</f>
        <v/>
      </c>
    </row>
    <row r="108" spans="1:13" ht="45.95" customHeight="1" x14ac:dyDescent="0.25">
      <c r="A108" s="44"/>
      <c r="B108" s="44"/>
      <c r="C108" s="44"/>
      <c r="D108" s="44"/>
      <c r="E108" s="74" t="str">
        <f>IF(OR(A108="",B108&lt;&gt;"RACI Süreci",L108=""),"",IFERROR(INDEX('Görev ve İş Yükü'!$P$6:$P$305,MATCH(MATCH(A108,'Pozisyon Envanteri'!$A$6:$A$105,0)*1000+L108,'Görev ve İş Yükü'!$AF$6:$AF$305,0)),""))</f>
        <v/>
      </c>
      <c r="F108" s="44"/>
      <c r="G108" s="44"/>
      <c r="H108" s="44"/>
      <c r="I108" s="44"/>
      <c r="J108" s="44"/>
      <c r="K108" s="44"/>
      <c r="L108" s="69"/>
      <c r="M108" s="108" t="str">
        <f>IF(OR(A108="",L108=""),"",IFERROR(INDEX('Görev ve İş Yükü'!$C$6:$C$305,MATCH(MATCH(A108,'Pozisyon Envanteri'!$A$6:$A$105,0)*1000+L108,'Görev ve İş Yükü'!$AF$6:$AF$305,0)),""))</f>
        <v/>
      </c>
    </row>
    <row r="109" spans="1:13" ht="45.95" customHeight="1" x14ac:dyDescent="0.25">
      <c r="A109" s="44"/>
      <c r="B109" s="44"/>
      <c r="C109" s="44"/>
      <c r="D109" s="44"/>
      <c r="E109" s="74" t="str">
        <f>IF(OR(A109="",B109&lt;&gt;"RACI Süreci",L109=""),"",IFERROR(INDEX('Görev ve İş Yükü'!$P$6:$P$305,MATCH(MATCH(A109,'Pozisyon Envanteri'!$A$6:$A$105,0)*1000+L109,'Görev ve İş Yükü'!$AF$6:$AF$305,0)),""))</f>
        <v/>
      </c>
      <c r="F109" s="44"/>
      <c r="G109" s="44"/>
      <c r="H109" s="44"/>
      <c r="I109" s="44"/>
      <c r="J109" s="44"/>
      <c r="K109" s="44"/>
      <c r="L109" s="69"/>
      <c r="M109" s="108" t="str">
        <f>IF(OR(A109="",L109=""),"",IFERROR(INDEX('Görev ve İş Yükü'!$C$6:$C$305,MATCH(MATCH(A109,'Pozisyon Envanteri'!$A$6:$A$105,0)*1000+L109,'Görev ve İş Yükü'!$AF$6:$AF$305,0)),""))</f>
        <v/>
      </c>
    </row>
    <row r="110" spans="1:13" ht="45.95" customHeight="1" x14ac:dyDescent="0.25">
      <c r="A110" s="44"/>
      <c r="B110" s="44"/>
      <c r="C110" s="44"/>
      <c r="D110" s="44"/>
      <c r="E110" s="74" t="str">
        <f>IF(OR(A110="",B110&lt;&gt;"RACI Süreci",L110=""),"",IFERROR(INDEX('Görev ve İş Yükü'!$P$6:$P$305,MATCH(MATCH(A110,'Pozisyon Envanteri'!$A$6:$A$105,0)*1000+L110,'Görev ve İş Yükü'!$AF$6:$AF$305,0)),""))</f>
        <v/>
      </c>
      <c r="F110" s="44"/>
      <c r="G110" s="44"/>
      <c r="H110" s="44"/>
      <c r="I110" s="44"/>
      <c r="J110" s="44"/>
      <c r="K110" s="44"/>
      <c r="L110" s="69"/>
      <c r="M110" s="108" t="str">
        <f>IF(OR(A110="",L110=""),"",IFERROR(INDEX('Görev ve İş Yükü'!$C$6:$C$305,MATCH(MATCH(A110,'Pozisyon Envanteri'!$A$6:$A$105,0)*1000+L110,'Görev ve İş Yükü'!$AF$6:$AF$305,0)),""))</f>
        <v/>
      </c>
    </row>
    <row r="111" spans="1:13" ht="45.95" customHeight="1" x14ac:dyDescent="0.25">
      <c r="A111" s="44"/>
      <c r="B111" s="44"/>
      <c r="C111" s="44"/>
      <c r="D111" s="44"/>
      <c r="E111" s="74" t="str">
        <f>IF(OR(A111="",B111&lt;&gt;"RACI Süreci",L111=""),"",IFERROR(INDEX('Görev ve İş Yükü'!$P$6:$P$305,MATCH(MATCH(A111,'Pozisyon Envanteri'!$A$6:$A$105,0)*1000+L111,'Görev ve İş Yükü'!$AF$6:$AF$305,0)),""))</f>
        <v/>
      </c>
      <c r="F111" s="44"/>
      <c r="G111" s="44"/>
      <c r="H111" s="44"/>
      <c r="I111" s="44"/>
      <c r="J111" s="44"/>
      <c r="K111" s="44"/>
      <c r="L111" s="69"/>
      <c r="M111" s="108" t="str">
        <f>IF(OR(A111="",L111=""),"",IFERROR(INDEX('Görev ve İş Yükü'!$C$6:$C$305,MATCH(MATCH(A111,'Pozisyon Envanteri'!$A$6:$A$105,0)*1000+L111,'Görev ve İş Yükü'!$AF$6:$AF$305,0)),""))</f>
        <v/>
      </c>
    </row>
    <row r="112" spans="1:13" ht="45.95" customHeight="1" x14ac:dyDescent="0.25">
      <c r="A112" s="44"/>
      <c r="B112" s="44"/>
      <c r="C112" s="44"/>
      <c r="D112" s="44"/>
      <c r="E112" s="74" t="str">
        <f>IF(OR(A112="",B112&lt;&gt;"RACI Süreci",L112=""),"",IFERROR(INDEX('Görev ve İş Yükü'!$P$6:$P$305,MATCH(MATCH(A112,'Pozisyon Envanteri'!$A$6:$A$105,0)*1000+L112,'Görev ve İş Yükü'!$AF$6:$AF$305,0)),""))</f>
        <v/>
      </c>
      <c r="F112" s="44"/>
      <c r="G112" s="44"/>
      <c r="H112" s="44"/>
      <c r="I112" s="44"/>
      <c r="J112" s="44"/>
      <c r="K112" s="44"/>
      <c r="L112" s="69"/>
      <c r="M112" s="108" t="str">
        <f>IF(OR(A112="",L112=""),"",IFERROR(INDEX('Görev ve İş Yükü'!$C$6:$C$305,MATCH(MATCH(A112,'Pozisyon Envanteri'!$A$6:$A$105,0)*1000+L112,'Görev ve İş Yükü'!$AF$6:$AF$305,0)),""))</f>
        <v/>
      </c>
    </row>
    <row r="113" spans="1:13" ht="45.95" customHeight="1" x14ac:dyDescent="0.25">
      <c r="A113" s="44"/>
      <c r="B113" s="44"/>
      <c r="C113" s="44"/>
      <c r="D113" s="44"/>
      <c r="E113" s="74" t="str">
        <f>IF(OR(A113="",B113&lt;&gt;"RACI Süreci",L113=""),"",IFERROR(INDEX('Görev ve İş Yükü'!$P$6:$P$305,MATCH(MATCH(A113,'Pozisyon Envanteri'!$A$6:$A$105,0)*1000+L113,'Görev ve İş Yükü'!$AF$6:$AF$305,0)),""))</f>
        <v/>
      </c>
      <c r="F113" s="44"/>
      <c r="G113" s="44"/>
      <c r="H113" s="44"/>
      <c r="I113" s="44"/>
      <c r="J113" s="44"/>
      <c r="K113" s="44"/>
      <c r="L113" s="69"/>
      <c r="M113" s="108" t="str">
        <f>IF(OR(A113="",L113=""),"",IFERROR(INDEX('Görev ve İş Yükü'!$C$6:$C$305,MATCH(MATCH(A113,'Pozisyon Envanteri'!$A$6:$A$105,0)*1000+L113,'Görev ve İş Yükü'!$AF$6:$AF$305,0)),""))</f>
        <v/>
      </c>
    </row>
    <row r="114" spans="1:13" ht="45.95" customHeight="1" x14ac:dyDescent="0.25">
      <c r="A114" s="44"/>
      <c r="B114" s="44"/>
      <c r="C114" s="44"/>
      <c r="D114" s="44"/>
      <c r="E114" s="74" t="str">
        <f>IF(OR(A114="",B114&lt;&gt;"RACI Süreci",L114=""),"",IFERROR(INDEX('Görev ve İş Yükü'!$P$6:$P$305,MATCH(MATCH(A114,'Pozisyon Envanteri'!$A$6:$A$105,0)*1000+L114,'Görev ve İş Yükü'!$AF$6:$AF$305,0)),""))</f>
        <v/>
      </c>
      <c r="F114" s="44"/>
      <c r="G114" s="44"/>
      <c r="H114" s="44"/>
      <c r="I114" s="44"/>
      <c r="J114" s="44"/>
      <c r="K114" s="44"/>
      <c r="L114" s="69"/>
      <c r="M114" s="108" t="str">
        <f>IF(OR(A114="",L114=""),"",IFERROR(INDEX('Görev ve İş Yükü'!$C$6:$C$305,MATCH(MATCH(A114,'Pozisyon Envanteri'!$A$6:$A$105,0)*1000+L114,'Görev ve İş Yükü'!$AF$6:$AF$305,0)),""))</f>
        <v/>
      </c>
    </row>
    <row r="115" spans="1:13" ht="45.95" customHeight="1" x14ac:dyDescent="0.25">
      <c r="A115" s="44"/>
      <c r="B115" s="44"/>
      <c r="C115" s="44"/>
      <c r="D115" s="44"/>
      <c r="E115" s="74" t="str">
        <f>IF(OR(A115="",B115&lt;&gt;"RACI Süreci",L115=""),"",IFERROR(INDEX('Görev ve İş Yükü'!$P$6:$P$305,MATCH(MATCH(A115,'Pozisyon Envanteri'!$A$6:$A$105,0)*1000+L115,'Görev ve İş Yükü'!$AF$6:$AF$305,0)),""))</f>
        <v/>
      </c>
      <c r="F115" s="44"/>
      <c r="G115" s="44"/>
      <c r="H115" s="44"/>
      <c r="I115" s="44"/>
      <c r="J115" s="44"/>
      <c r="K115" s="44"/>
      <c r="L115" s="69"/>
      <c r="M115" s="108" t="str">
        <f>IF(OR(A115="",L115=""),"",IFERROR(INDEX('Görev ve İş Yükü'!$C$6:$C$305,MATCH(MATCH(A115,'Pozisyon Envanteri'!$A$6:$A$105,0)*1000+L115,'Görev ve İş Yükü'!$AF$6:$AF$305,0)),""))</f>
        <v/>
      </c>
    </row>
    <row r="116" spans="1:13" ht="45.95" customHeight="1" x14ac:dyDescent="0.25">
      <c r="A116" s="44"/>
      <c r="B116" s="44"/>
      <c r="C116" s="44"/>
      <c r="D116" s="44"/>
      <c r="E116" s="74" t="str">
        <f>IF(OR(A116="",B116&lt;&gt;"RACI Süreci",L116=""),"",IFERROR(INDEX('Görev ve İş Yükü'!$P$6:$P$305,MATCH(MATCH(A116,'Pozisyon Envanteri'!$A$6:$A$105,0)*1000+L116,'Görev ve İş Yükü'!$AF$6:$AF$305,0)),""))</f>
        <v/>
      </c>
      <c r="F116" s="44"/>
      <c r="G116" s="44"/>
      <c r="H116" s="44"/>
      <c r="I116" s="44"/>
      <c r="J116" s="44"/>
      <c r="K116" s="44"/>
      <c r="L116" s="69"/>
      <c r="M116" s="108" t="str">
        <f>IF(OR(A116="",L116=""),"",IFERROR(INDEX('Görev ve İş Yükü'!$C$6:$C$305,MATCH(MATCH(A116,'Pozisyon Envanteri'!$A$6:$A$105,0)*1000+L116,'Görev ve İş Yükü'!$AF$6:$AF$305,0)),""))</f>
        <v/>
      </c>
    </row>
    <row r="117" spans="1:13" ht="45.95" customHeight="1" x14ac:dyDescent="0.25">
      <c r="A117" s="44"/>
      <c r="B117" s="44"/>
      <c r="C117" s="44"/>
      <c r="D117" s="44"/>
      <c r="E117" s="74" t="str">
        <f>IF(OR(A117="",B117&lt;&gt;"RACI Süreci",L117=""),"",IFERROR(INDEX('Görev ve İş Yükü'!$P$6:$P$305,MATCH(MATCH(A117,'Pozisyon Envanteri'!$A$6:$A$105,0)*1000+L117,'Görev ve İş Yükü'!$AF$6:$AF$305,0)),""))</f>
        <v/>
      </c>
      <c r="F117" s="44"/>
      <c r="G117" s="44"/>
      <c r="H117" s="44"/>
      <c r="I117" s="44"/>
      <c r="J117" s="44"/>
      <c r="K117" s="44"/>
      <c r="L117" s="69"/>
      <c r="M117" s="108" t="str">
        <f>IF(OR(A117="",L117=""),"",IFERROR(INDEX('Görev ve İş Yükü'!$C$6:$C$305,MATCH(MATCH(A117,'Pozisyon Envanteri'!$A$6:$A$105,0)*1000+L117,'Görev ve İş Yükü'!$AF$6:$AF$305,0)),""))</f>
        <v/>
      </c>
    </row>
    <row r="118" spans="1:13" ht="45.95" customHeight="1" x14ac:dyDescent="0.25">
      <c r="A118" s="44"/>
      <c r="B118" s="44"/>
      <c r="C118" s="44"/>
      <c r="D118" s="44"/>
      <c r="E118" s="74" t="str">
        <f>IF(OR(A118="",B118&lt;&gt;"RACI Süreci",L118=""),"",IFERROR(INDEX('Görev ve İş Yükü'!$P$6:$P$305,MATCH(MATCH(A118,'Pozisyon Envanteri'!$A$6:$A$105,0)*1000+L118,'Görev ve İş Yükü'!$AF$6:$AF$305,0)),""))</f>
        <v/>
      </c>
      <c r="F118" s="44"/>
      <c r="G118" s="44"/>
      <c r="H118" s="44"/>
      <c r="I118" s="44"/>
      <c r="J118" s="44"/>
      <c r="K118" s="44"/>
      <c r="L118" s="69"/>
      <c r="M118" s="108" t="str">
        <f>IF(OR(A118="",L118=""),"",IFERROR(INDEX('Görev ve İş Yükü'!$C$6:$C$305,MATCH(MATCH(A118,'Pozisyon Envanteri'!$A$6:$A$105,0)*1000+L118,'Görev ve İş Yükü'!$AF$6:$AF$305,0)),""))</f>
        <v/>
      </c>
    </row>
    <row r="119" spans="1:13" ht="45.95" customHeight="1" x14ac:dyDescent="0.25">
      <c r="A119" s="44"/>
      <c r="B119" s="44"/>
      <c r="C119" s="44"/>
      <c r="D119" s="44"/>
      <c r="E119" s="74" t="str">
        <f>IF(OR(A119="",B119&lt;&gt;"RACI Süreci",L119=""),"",IFERROR(INDEX('Görev ve İş Yükü'!$P$6:$P$305,MATCH(MATCH(A119,'Pozisyon Envanteri'!$A$6:$A$105,0)*1000+L119,'Görev ve İş Yükü'!$AF$6:$AF$305,0)),""))</f>
        <v/>
      </c>
      <c r="F119" s="44"/>
      <c r="G119" s="44"/>
      <c r="H119" s="44"/>
      <c r="I119" s="44"/>
      <c r="J119" s="44"/>
      <c r="K119" s="44"/>
      <c r="L119" s="69"/>
      <c r="M119" s="108" t="str">
        <f>IF(OR(A119="",L119=""),"",IFERROR(INDEX('Görev ve İş Yükü'!$C$6:$C$305,MATCH(MATCH(A119,'Pozisyon Envanteri'!$A$6:$A$105,0)*1000+L119,'Görev ve İş Yükü'!$AF$6:$AF$305,0)),""))</f>
        <v/>
      </c>
    </row>
    <row r="120" spans="1:13" ht="45.95" customHeight="1" x14ac:dyDescent="0.25">
      <c r="A120" s="44"/>
      <c r="B120" s="44"/>
      <c r="C120" s="44"/>
      <c r="D120" s="44"/>
      <c r="E120" s="74" t="str">
        <f>IF(OR(A120="",B120&lt;&gt;"RACI Süreci",L120=""),"",IFERROR(INDEX('Görev ve İş Yükü'!$P$6:$P$305,MATCH(MATCH(A120,'Pozisyon Envanteri'!$A$6:$A$105,0)*1000+L120,'Görev ve İş Yükü'!$AF$6:$AF$305,0)),""))</f>
        <v/>
      </c>
      <c r="F120" s="44"/>
      <c r="G120" s="44"/>
      <c r="H120" s="44"/>
      <c r="I120" s="44"/>
      <c r="J120" s="44"/>
      <c r="K120" s="44"/>
      <c r="L120" s="69"/>
      <c r="M120" s="108" t="str">
        <f>IF(OR(A120="",L120=""),"",IFERROR(INDEX('Görev ve İş Yükü'!$C$6:$C$305,MATCH(MATCH(A120,'Pozisyon Envanteri'!$A$6:$A$105,0)*1000+L120,'Görev ve İş Yükü'!$AF$6:$AF$305,0)),""))</f>
        <v/>
      </c>
    </row>
    <row r="121" spans="1:13" ht="45.95" customHeight="1" x14ac:dyDescent="0.25">
      <c r="A121" s="44"/>
      <c r="B121" s="44"/>
      <c r="C121" s="44"/>
      <c r="D121" s="44"/>
      <c r="E121" s="74" t="str">
        <f>IF(OR(A121="",B121&lt;&gt;"RACI Süreci",L121=""),"",IFERROR(INDEX('Görev ve İş Yükü'!$P$6:$P$305,MATCH(MATCH(A121,'Pozisyon Envanteri'!$A$6:$A$105,0)*1000+L121,'Görev ve İş Yükü'!$AF$6:$AF$305,0)),""))</f>
        <v/>
      </c>
      <c r="F121" s="44"/>
      <c r="G121" s="44"/>
      <c r="H121" s="44"/>
      <c r="I121" s="44"/>
      <c r="J121" s="44"/>
      <c r="K121" s="44"/>
      <c r="L121" s="69"/>
      <c r="M121" s="108" t="str">
        <f>IF(OR(A121="",L121=""),"",IFERROR(INDEX('Görev ve İş Yükü'!$C$6:$C$305,MATCH(MATCH(A121,'Pozisyon Envanteri'!$A$6:$A$105,0)*1000+L121,'Görev ve İş Yükü'!$AF$6:$AF$305,0)),""))</f>
        <v/>
      </c>
    </row>
    <row r="122" spans="1:13" ht="45.95" customHeight="1" x14ac:dyDescent="0.25">
      <c r="A122" s="44"/>
      <c r="B122" s="44"/>
      <c r="C122" s="44"/>
      <c r="D122" s="44"/>
      <c r="E122" s="74" t="str">
        <f>IF(OR(A122="",B122&lt;&gt;"RACI Süreci",L122=""),"",IFERROR(INDEX('Görev ve İş Yükü'!$P$6:$P$305,MATCH(MATCH(A122,'Pozisyon Envanteri'!$A$6:$A$105,0)*1000+L122,'Görev ve İş Yükü'!$AF$6:$AF$305,0)),""))</f>
        <v/>
      </c>
      <c r="F122" s="44"/>
      <c r="G122" s="44"/>
      <c r="H122" s="44"/>
      <c r="I122" s="44"/>
      <c r="J122" s="44"/>
      <c r="K122" s="44"/>
      <c r="L122" s="69"/>
      <c r="M122" s="108" t="str">
        <f>IF(OR(A122="",L122=""),"",IFERROR(INDEX('Görev ve İş Yükü'!$C$6:$C$305,MATCH(MATCH(A122,'Pozisyon Envanteri'!$A$6:$A$105,0)*1000+L122,'Görev ve İş Yükü'!$AF$6:$AF$305,0)),""))</f>
        <v/>
      </c>
    </row>
    <row r="123" spans="1:13" ht="45.95" customHeight="1" x14ac:dyDescent="0.25">
      <c r="A123" s="44"/>
      <c r="B123" s="44"/>
      <c r="C123" s="44"/>
      <c r="D123" s="44"/>
      <c r="E123" s="74" t="str">
        <f>IF(OR(A123="",B123&lt;&gt;"RACI Süreci",L123=""),"",IFERROR(INDEX('Görev ve İş Yükü'!$P$6:$P$305,MATCH(MATCH(A123,'Pozisyon Envanteri'!$A$6:$A$105,0)*1000+L123,'Görev ve İş Yükü'!$AF$6:$AF$305,0)),""))</f>
        <v/>
      </c>
      <c r="F123" s="44"/>
      <c r="G123" s="44"/>
      <c r="H123" s="44"/>
      <c r="I123" s="44"/>
      <c r="J123" s="44"/>
      <c r="K123" s="44"/>
      <c r="L123" s="69"/>
      <c r="M123" s="108" t="str">
        <f>IF(OR(A123="",L123=""),"",IFERROR(INDEX('Görev ve İş Yükü'!$C$6:$C$305,MATCH(MATCH(A123,'Pozisyon Envanteri'!$A$6:$A$105,0)*1000+L123,'Görev ve İş Yükü'!$AF$6:$AF$305,0)),""))</f>
        <v/>
      </c>
    </row>
    <row r="124" spans="1:13" ht="45.95" customHeight="1" x14ac:dyDescent="0.25">
      <c r="A124" s="44"/>
      <c r="B124" s="44"/>
      <c r="C124" s="44"/>
      <c r="D124" s="44"/>
      <c r="E124" s="74" t="str">
        <f>IF(OR(A124="",B124&lt;&gt;"RACI Süreci",L124=""),"",IFERROR(INDEX('Görev ve İş Yükü'!$P$6:$P$305,MATCH(MATCH(A124,'Pozisyon Envanteri'!$A$6:$A$105,0)*1000+L124,'Görev ve İş Yükü'!$AF$6:$AF$305,0)),""))</f>
        <v/>
      </c>
      <c r="F124" s="44"/>
      <c r="G124" s="44"/>
      <c r="H124" s="44"/>
      <c r="I124" s="44"/>
      <c r="J124" s="44"/>
      <c r="K124" s="44"/>
      <c r="L124" s="69"/>
      <c r="M124" s="108" t="str">
        <f>IF(OR(A124="",L124=""),"",IFERROR(INDEX('Görev ve İş Yükü'!$C$6:$C$305,MATCH(MATCH(A124,'Pozisyon Envanteri'!$A$6:$A$105,0)*1000+L124,'Görev ve İş Yükü'!$AF$6:$AF$305,0)),""))</f>
        <v/>
      </c>
    </row>
    <row r="125" spans="1:13" ht="45.95" customHeight="1" x14ac:dyDescent="0.25">
      <c r="A125" s="44"/>
      <c r="B125" s="44"/>
      <c r="C125" s="44"/>
      <c r="D125" s="44"/>
      <c r="E125" s="74" t="str">
        <f>IF(OR(A125="",B125&lt;&gt;"RACI Süreci",L125=""),"",IFERROR(INDEX('Görev ve İş Yükü'!$P$6:$P$305,MATCH(MATCH(A125,'Pozisyon Envanteri'!$A$6:$A$105,0)*1000+L125,'Görev ve İş Yükü'!$AF$6:$AF$305,0)),""))</f>
        <v/>
      </c>
      <c r="F125" s="44"/>
      <c r="G125" s="44"/>
      <c r="H125" s="44"/>
      <c r="I125" s="44"/>
      <c r="J125" s="44"/>
      <c r="K125" s="44"/>
      <c r="L125" s="69"/>
      <c r="M125" s="108" t="str">
        <f>IF(OR(A125="",L125=""),"",IFERROR(INDEX('Görev ve İş Yükü'!$C$6:$C$305,MATCH(MATCH(A125,'Pozisyon Envanteri'!$A$6:$A$105,0)*1000+L125,'Görev ve İş Yükü'!$AF$6:$AF$305,0)),""))</f>
        <v/>
      </c>
    </row>
    <row r="126" spans="1:13" ht="45.95" customHeight="1" x14ac:dyDescent="0.25">
      <c r="A126" s="44"/>
      <c r="B126" s="44"/>
      <c r="C126" s="44"/>
      <c r="D126" s="44"/>
      <c r="E126" s="74" t="str">
        <f>IF(OR(A126="",B126&lt;&gt;"RACI Süreci",L126=""),"",IFERROR(INDEX('Görev ve İş Yükü'!$P$6:$P$305,MATCH(MATCH(A126,'Pozisyon Envanteri'!$A$6:$A$105,0)*1000+L126,'Görev ve İş Yükü'!$AF$6:$AF$305,0)),""))</f>
        <v/>
      </c>
      <c r="F126" s="44"/>
      <c r="G126" s="44"/>
      <c r="H126" s="44"/>
      <c r="I126" s="44"/>
      <c r="J126" s="44"/>
      <c r="K126" s="44"/>
      <c r="L126" s="69"/>
      <c r="M126" s="108" t="str">
        <f>IF(OR(A126="",L126=""),"",IFERROR(INDEX('Görev ve İş Yükü'!$C$6:$C$305,MATCH(MATCH(A126,'Pozisyon Envanteri'!$A$6:$A$105,0)*1000+L126,'Görev ve İş Yükü'!$AF$6:$AF$305,0)),""))</f>
        <v/>
      </c>
    </row>
    <row r="127" spans="1:13" ht="45.95" customHeight="1" x14ac:dyDescent="0.25">
      <c r="A127" s="44"/>
      <c r="B127" s="44"/>
      <c r="C127" s="44"/>
      <c r="D127" s="44"/>
      <c r="E127" s="74" t="str">
        <f>IF(OR(A127="",B127&lt;&gt;"RACI Süreci",L127=""),"",IFERROR(INDEX('Görev ve İş Yükü'!$P$6:$P$305,MATCH(MATCH(A127,'Pozisyon Envanteri'!$A$6:$A$105,0)*1000+L127,'Görev ve İş Yükü'!$AF$6:$AF$305,0)),""))</f>
        <v/>
      </c>
      <c r="F127" s="44"/>
      <c r="G127" s="44"/>
      <c r="H127" s="44"/>
      <c r="I127" s="44"/>
      <c r="J127" s="44"/>
      <c r="K127" s="44"/>
      <c r="L127" s="69"/>
      <c r="M127" s="108" t="str">
        <f>IF(OR(A127="",L127=""),"",IFERROR(INDEX('Görev ve İş Yükü'!$C$6:$C$305,MATCH(MATCH(A127,'Pozisyon Envanteri'!$A$6:$A$105,0)*1000+L127,'Görev ve İş Yükü'!$AF$6:$AF$305,0)),""))</f>
        <v/>
      </c>
    </row>
    <row r="128" spans="1:13" ht="45.95" customHeight="1" x14ac:dyDescent="0.25">
      <c r="A128" s="44"/>
      <c r="B128" s="44"/>
      <c r="C128" s="44"/>
      <c r="D128" s="44"/>
      <c r="E128" s="74" t="str">
        <f>IF(OR(A128="",B128&lt;&gt;"RACI Süreci",L128=""),"",IFERROR(INDEX('Görev ve İş Yükü'!$P$6:$P$305,MATCH(MATCH(A128,'Pozisyon Envanteri'!$A$6:$A$105,0)*1000+L128,'Görev ve İş Yükü'!$AF$6:$AF$305,0)),""))</f>
        <v/>
      </c>
      <c r="F128" s="44"/>
      <c r="G128" s="44"/>
      <c r="H128" s="44"/>
      <c r="I128" s="44"/>
      <c r="J128" s="44"/>
      <c r="K128" s="44"/>
      <c r="L128" s="69"/>
      <c r="M128" s="108" t="str">
        <f>IF(OR(A128="",L128=""),"",IFERROR(INDEX('Görev ve İş Yükü'!$C$6:$C$305,MATCH(MATCH(A128,'Pozisyon Envanteri'!$A$6:$A$105,0)*1000+L128,'Görev ve İş Yükü'!$AF$6:$AF$305,0)),""))</f>
        <v/>
      </c>
    </row>
    <row r="129" spans="1:13" ht="45.95" customHeight="1" x14ac:dyDescent="0.25">
      <c r="A129" s="44"/>
      <c r="B129" s="44"/>
      <c r="C129" s="44"/>
      <c r="D129" s="44"/>
      <c r="E129" s="74" t="str">
        <f>IF(OR(A129="",B129&lt;&gt;"RACI Süreci",L129=""),"",IFERROR(INDEX('Görev ve İş Yükü'!$P$6:$P$305,MATCH(MATCH(A129,'Pozisyon Envanteri'!$A$6:$A$105,0)*1000+L129,'Görev ve İş Yükü'!$AF$6:$AF$305,0)),""))</f>
        <v/>
      </c>
      <c r="F129" s="44"/>
      <c r="G129" s="44"/>
      <c r="H129" s="44"/>
      <c r="I129" s="44"/>
      <c r="J129" s="44"/>
      <c r="K129" s="44"/>
      <c r="L129" s="69"/>
      <c r="M129" s="108" t="str">
        <f>IF(OR(A129="",L129=""),"",IFERROR(INDEX('Görev ve İş Yükü'!$C$6:$C$305,MATCH(MATCH(A129,'Pozisyon Envanteri'!$A$6:$A$105,0)*1000+L129,'Görev ve İş Yükü'!$AF$6:$AF$305,0)),""))</f>
        <v/>
      </c>
    </row>
    <row r="130" spans="1:13" ht="45.95" customHeight="1" x14ac:dyDescent="0.25">
      <c r="A130" s="44"/>
      <c r="B130" s="44"/>
      <c r="C130" s="44"/>
      <c r="D130" s="44"/>
      <c r="E130" s="74" t="str">
        <f>IF(OR(A130="",B130&lt;&gt;"RACI Süreci",L130=""),"",IFERROR(INDEX('Görev ve İş Yükü'!$P$6:$P$305,MATCH(MATCH(A130,'Pozisyon Envanteri'!$A$6:$A$105,0)*1000+L130,'Görev ve İş Yükü'!$AF$6:$AF$305,0)),""))</f>
        <v/>
      </c>
      <c r="F130" s="44"/>
      <c r="G130" s="44"/>
      <c r="H130" s="44"/>
      <c r="I130" s="44"/>
      <c r="J130" s="44"/>
      <c r="K130" s="44"/>
      <c r="L130" s="69"/>
      <c r="M130" s="108" t="str">
        <f>IF(OR(A130="",L130=""),"",IFERROR(INDEX('Görev ve İş Yükü'!$C$6:$C$305,MATCH(MATCH(A130,'Pozisyon Envanteri'!$A$6:$A$105,0)*1000+L130,'Görev ve İş Yükü'!$AF$6:$AF$305,0)),""))</f>
        <v/>
      </c>
    </row>
    <row r="131" spans="1:13" ht="45.95" customHeight="1" x14ac:dyDescent="0.25">
      <c r="A131" s="44"/>
      <c r="B131" s="44"/>
      <c r="C131" s="44"/>
      <c r="D131" s="44"/>
      <c r="E131" s="74" t="str">
        <f>IF(OR(A131="",B131&lt;&gt;"RACI Süreci",L131=""),"",IFERROR(INDEX('Görev ve İş Yükü'!$P$6:$P$305,MATCH(MATCH(A131,'Pozisyon Envanteri'!$A$6:$A$105,0)*1000+L131,'Görev ve İş Yükü'!$AF$6:$AF$305,0)),""))</f>
        <v/>
      </c>
      <c r="F131" s="44"/>
      <c r="G131" s="44"/>
      <c r="H131" s="44"/>
      <c r="I131" s="44"/>
      <c r="J131" s="44"/>
      <c r="K131" s="44"/>
      <c r="L131" s="69"/>
      <c r="M131" s="108" t="str">
        <f>IF(OR(A131="",L131=""),"",IFERROR(INDEX('Görev ve İş Yükü'!$C$6:$C$305,MATCH(MATCH(A131,'Pozisyon Envanteri'!$A$6:$A$105,0)*1000+L131,'Görev ve İş Yükü'!$AF$6:$AF$305,0)),""))</f>
        <v/>
      </c>
    </row>
    <row r="132" spans="1:13" ht="45.95" customHeight="1" x14ac:dyDescent="0.25">
      <c r="A132" s="44"/>
      <c r="B132" s="44"/>
      <c r="C132" s="44"/>
      <c r="D132" s="44"/>
      <c r="E132" s="74" t="str">
        <f>IF(OR(A132="",B132&lt;&gt;"RACI Süreci",L132=""),"",IFERROR(INDEX('Görev ve İş Yükü'!$P$6:$P$305,MATCH(MATCH(A132,'Pozisyon Envanteri'!$A$6:$A$105,0)*1000+L132,'Görev ve İş Yükü'!$AF$6:$AF$305,0)),""))</f>
        <v/>
      </c>
      <c r="F132" s="44"/>
      <c r="G132" s="44"/>
      <c r="H132" s="44"/>
      <c r="I132" s="44"/>
      <c r="J132" s="44"/>
      <c r="K132" s="44"/>
      <c r="L132" s="69"/>
      <c r="M132" s="108" t="str">
        <f>IF(OR(A132="",L132=""),"",IFERROR(INDEX('Görev ve İş Yükü'!$C$6:$C$305,MATCH(MATCH(A132,'Pozisyon Envanteri'!$A$6:$A$105,0)*1000+L132,'Görev ve İş Yükü'!$AF$6:$AF$305,0)),""))</f>
        <v/>
      </c>
    </row>
    <row r="133" spans="1:13" ht="45.95" customHeight="1" x14ac:dyDescent="0.25">
      <c r="A133" s="44"/>
      <c r="B133" s="44"/>
      <c r="C133" s="44"/>
      <c r="D133" s="44"/>
      <c r="E133" s="74" t="str">
        <f>IF(OR(A133="",B133&lt;&gt;"RACI Süreci",L133=""),"",IFERROR(INDEX('Görev ve İş Yükü'!$P$6:$P$305,MATCH(MATCH(A133,'Pozisyon Envanteri'!$A$6:$A$105,0)*1000+L133,'Görev ve İş Yükü'!$AF$6:$AF$305,0)),""))</f>
        <v/>
      </c>
      <c r="F133" s="44"/>
      <c r="G133" s="44"/>
      <c r="H133" s="44"/>
      <c r="I133" s="44"/>
      <c r="J133" s="44"/>
      <c r="K133" s="44"/>
      <c r="L133" s="69"/>
      <c r="M133" s="108" t="str">
        <f>IF(OR(A133="",L133=""),"",IFERROR(INDEX('Görev ve İş Yükü'!$C$6:$C$305,MATCH(MATCH(A133,'Pozisyon Envanteri'!$A$6:$A$105,0)*1000+L133,'Görev ve İş Yükü'!$AF$6:$AF$305,0)),""))</f>
        <v/>
      </c>
    </row>
    <row r="134" spans="1:13" ht="45.95" customHeight="1" x14ac:dyDescent="0.25">
      <c r="A134" s="44"/>
      <c r="B134" s="44"/>
      <c r="C134" s="44"/>
      <c r="D134" s="44"/>
      <c r="E134" s="74" t="str">
        <f>IF(OR(A134="",B134&lt;&gt;"RACI Süreci",L134=""),"",IFERROR(INDEX('Görev ve İş Yükü'!$P$6:$P$305,MATCH(MATCH(A134,'Pozisyon Envanteri'!$A$6:$A$105,0)*1000+L134,'Görev ve İş Yükü'!$AF$6:$AF$305,0)),""))</f>
        <v/>
      </c>
      <c r="F134" s="44"/>
      <c r="G134" s="44"/>
      <c r="H134" s="44"/>
      <c r="I134" s="44"/>
      <c r="J134" s="44"/>
      <c r="K134" s="44"/>
      <c r="L134" s="69"/>
      <c r="M134" s="108" t="str">
        <f>IF(OR(A134="",L134=""),"",IFERROR(INDEX('Görev ve İş Yükü'!$C$6:$C$305,MATCH(MATCH(A134,'Pozisyon Envanteri'!$A$6:$A$105,0)*1000+L134,'Görev ve İş Yükü'!$AF$6:$AF$305,0)),""))</f>
        <v/>
      </c>
    </row>
    <row r="135" spans="1:13" ht="45.95" customHeight="1" x14ac:dyDescent="0.25">
      <c r="A135" s="44"/>
      <c r="B135" s="44"/>
      <c r="C135" s="44"/>
      <c r="D135" s="44"/>
      <c r="E135" s="74" t="str">
        <f>IF(OR(A135="",B135&lt;&gt;"RACI Süreci",L135=""),"",IFERROR(INDEX('Görev ve İş Yükü'!$P$6:$P$305,MATCH(MATCH(A135,'Pozisyon Envanteri'!$A$6:$A$105,0)*1000+L135,'Görev ve İş Yükü'!$AF$6:$AF$305,0)),""))</f>
        <v/>
      </c>
      <c r="F135" s="44"/>
      <c r="G135" s="44"/>
      <c r="H135" s="44"/>
      <c r="I135" s="44"/>
      <c r="J135" s="44"/>
      <c r="K135" s="44"/>
      <c r="L135" s="69"/>
      <c r="M135" s="108" t="str">
        <f>IF(OR(A135="",L135=""),"",IFERROR(INDEX('Görev ve İş Yükü'!$C$6:$C$305,MATCH(MATCH(A135,'Pozisyon Envanteri'!$A$6:$A$105,0)*1000+L135,'Görev ve İş Yükü'!$AF$6:$AF$305,0)),""))</f>
        <v/>
      </c>
    </row>
    <row r="136" spans="1:13" ht="45.95" customHeight="1" x14ac:dyDescent="0.25">
      <c r="A136" s="44"/>
      <c r="B136" s="44"/>
      <c r="C136" s="44"/>
      <c r="D136" s="44"/>
      <c r="E136" s="74" t="str">
        <f>IF(OR(A136="",B136&lt;&gt;"RACI Süreci",L136=""),"",IFERROR(INDEX('Görev ve İş Yükü'!$P$6:$P$305,MATCH(MATCH(A136,'Pozisyon Envanteri'!$A$6:$A$105,0)*1000+L136,'Görev ve İş Yükü'!$AF$6:$AF$305,0)),""))</f>
        <v/>
      </c>
      <c r="F136" s="44"/>
      <c r="G136" s="44"/>
      <c r="H136" s="44"/>
      <c r="I136" s="44"/>
      <c r="J136" s="44"/>
      <c r="K136" s="44"/>
      <c r="L136" s="69"/>
      <c r="M136" s="108" t="str">
        <f>IF(OR(A136="",L136=""),"",IFERROR(INDEX('Görev ve İş Yükü'!$C$6:$C$305,MATCH(MATCH(A136,'Pozisyon Envanteri'!$A$6:$A$105,0)*1000+L136,'Görev ve İş Yükü'!$AF$6:$AF$305,0)),""))</f>
        <v/>
      </c>
    </row>
    <row r="137" spans="1:13" ht="45.95" customHeight="1" x14ac:dyDescent="0.25">
      <c r="A137" s="44"/>
      <c r="B137" s="44"/>
      <c r="C137" s="44"/>
      <c r="D137" s="44"/>
      <c r="E137" s="74" t="str">
        <f>IF(OR(A137="",B137&lt;&gt;"RACI Süreci",L137=""),"",IFERROR(INDEX('Görev ve İş Yükü'!$P$6:$P$305,MATCH(MATCH(A137,'Pozisyon Envanteri'!$A$6:$A$105,0)*1000+L137,'Görev ve İş Yükü'!$AF$6:$AF$305,0)),""))</f>
        <v/>
      </c>
      <c r="F137" s="44"/>
      <c r="G137" s="44"/>
      <c r="H137" s="44"/>
      <c r="I137" s="44"/>
      <c r="J137" s="44"/>
      <c r="K137" s="44"/>
      <c r="L137" s="69"/>
      <c r="M137" s="108" t="str">
        <f>IF(OR(A137="",L137=""),"",IFERROR(INDEX('Görev ve İş Yükü'!$C$6:$C$305,MATCH(MATCH(A137,'Pozisyon Envanteri'!$A$6:$A$105,0)*1000+L137,'Görev ve İş Yükü'!$AF$6:$AF$305,0)),""))</f>
        <v/>
      </c>
    </row>
    <row r="138" spans="1:13" ht="45.95" customHeight="1" x14ac:dyDescent="0.25">
      <c r="A138" s="44"/>
      <c r="B138" s="44"/>
      <c r="C138" s="44"/>
      <c r="D138" s="44"/>
      <c r="E138" s="74" t="str">
        <f>IF(OR(A138="",B138&lt;&gt;"RACI Süreci",L138=""),"",IFERROR(INDEX('Görev ve İş Yükü'!$P$6:$P$305,MATCH(MATCH(A138,'Pozisyon Envanteri'!$A$6:$A$105,0)*1000+L138,'Görev ve İş Yükü'!$AF$6:$AF$305,0)),""))</f>
        <v/>
      </c>
      <c r="F138" s="44"/>
      <c r="G138" s="44"/>
      <c r="H138" s="44"/>
      <c r="I138" s="44"/>
      <c r="J138" s="44"/>
      <c r="K138" s="44"/>
      <c r="L138" s="69"/>
      <c r="M138" s="108" t="str">
        <f>IF(OR(A138="",L138=""),"",IFERROR(INDEX('Görev ve İş Yükü'!$C$6:$C$305,MATCH(MATCH(A138,'Pozisyon Envanteri'!$A$6:$A$105,0)*1000+L138,'Görev ve İş Yükü'!$AF$6:$AF$305,0)),""))</f>
        <v/>
      </c>
    </row>
    <row r="139" spans="1:13" ht="45.95" customHeight="1" x14ac:dyDescent="0.25">
      <c r="A139" s="44"/>
      <c r="B139" s="44"/>
      <c r="C139" s="44"/>
      <c r="D139" s="44"/>
      <c r="E139" s="74" t="str">
        <f>IF(OR(A139="",B139&lt;&gt;"RACI Süreci",L139=""),"",IFERROR(INDEX('Görev ve İş Yükü'!$P$6:$P$305,MATCH(MATCH(A139,'Pozisyon Envanteri'!$A$6:$A$105,0)*1000+L139,'Görev ve İş Yükü'!$AF$6:$AF$305,0)),""))</f>
        <v/>
      </c>
      <c r="F139" s="44"/>
      <c r="G139" s="44"/>
      <c r="H139" s="44"/>
      <c r="I139" s="44"/>
      <c r="J139" s="44"/>
      <c r="K139" s="44"/>
      <c r="L139" s="69"/>
      <c r="M139" s="108" t="str">
        <f>IF(OR(A139="",L139=""),"",IFERROR(INDEX('Görev ve İş Yükü'!$C$6:$C$305,MATCH(MATCH(A139,'Pozisyon Envanteri'!$A$6:$A$105,0)*1000+L139,'Görev ve İş Yükü'!$AF$6:$AF$305,0)),""))</f>
        <v/>
      </c>
    </row>
    <row r="140" spans="1:13" ht="45.95" customHeight="1" x14ac:dyDescent="0.25">
      <c r="A140" s="44"/>
      <c r="B140" s="44"/>
      <c r="C140" s="44"/>
      <c r="D140" s="44"/>
      <c r="E140" s="74" t="str">
        <f>IF(OR(A140="",B140&lt;&gt;"RACI Süreci",L140=""),"",IFERROR(INDEX('Görev ve İş Yükü'!$P$6:$P$305,MATCH(MATCH(A140,'Pozisyon Envanteri'!$A$6:$A$105,0)*1000+L140,'Görev ve İş Yükü'!$AF$6:$AF$305,0)),""))</f>
        <v/>
      </c>
      <c r="F140" s="44"/>
      <c r="G140" s="44"/>
      <c r="H140" s="44"/>
      <c r="I140" s="44"/>
      <c r="J140" s="44"/>
      <c r="K140" s="44"/>
      <c r="L140" s="69"/>
      <c r="M140" s="108" t="str">
        <f>IF(OR(A140="",L140=""),"",IFERROR(INDEX('Görev ve İş Yükü'!$C$6:$C$305,MATCH(MATCH(A140,'Pozisyon Envanteri'!$A$6:$A$105,0)*1000+L140,'Görev ve İş Yükü'!$AF$6:$AF$305,0)),""))</f>
        <v/>
      </c>
    </row>
    <row r="141" spans="1:13" ht="45.95" customHeight="1" x14ac:dyDescent="0.25">
      <c r="A141" s="44"/>
      <c r="B141" s="44"/>
      <c r="C141" s="44"/>
      <c r="D141" s="44"/>
      <c r="E141" s="74" t="str">
        <f>IF(OR(A141="",B141&lt;&gt;"RACI Süreci",L141=""),"",IFERROR(INDEX('Görev ve İş Yükü'!$P$6:$P$305,MATCH(MATCH(A141,'Pozisyon Envanteri'!$A$6:$A$105,0)*1000+L141,'Görev ve İş Yükü'!$AF$6:$AF$305,0)),""))</f>
        <v/>
      </c>
      <c r="F141" s="44"/>
      <c r="G141" s="44"/>
      <c r="H141" s="44"/>
      <c r="I141" s="44"/>
      <c r="J141" s="44"/>
      <c r="K141" s="44"/>
      <c r="L141" s="69"/>
      <c r="M141" s="108" t="str">
        <f>IF(OR(A141="",L141=""),"",IFERROR(INDEX('Görev ve İş Yükü'!$C$6:$C$305,MATCH(MATCH(A141,'Pozisyon Envanteri'!$A$6:$A$105,0)*1000+L141,'Görev ve İş Yükü'!$AF$6:$AF$305,0)),""))</f>
        <v/>
      </c>
    </row>
    <row r="142" spans="1:13" ht="45.95" customHeight="1" x14ac:dyDescent="0.25">
      <c r="A142" s="44"/>
      <c r="B142" s="44"/>
      <c r="C142" s="44"/>
      <c r="D142" s="44"/>
      <c r="E142" s="74" t="str">
        <f>IF(OR(A142="",B142&lt;&gt;"RACI Süreci",L142=""),"",IFERROR(INDEX('Görev ve İş Yükü'!$P$6:$P$305,MATCH(MATCH(A142,'Pozisyon Envanteri'!$A$6:$A$105,0)*1000+L142,'Görev ve İş Yükü'!$AF$6:$AF$305,0)),""))</f>
        <v/>
      </c>
      <c r="F142" s="44"/>
      <c r="G142" s="44"/>
      <c r="H142" s="44"/>
      <c r="I142" s="44"/>
      <c r="J142" s="44"/>
      <c r="K142" s="44"/>
      <c r="L142" s="69"/>
      <c r="M142" s="108" t="str">
        <f>IF(OR(A142="",L142=""),"",IFERROR(INDEX('Görev ve İş Yükü'!$C$6:$C$305,MATCH(MATCH(A142,'Pozisyon Envanteri'!$A$6:$A$105,0)*1000+L142,'Görev ve İş Yükü'!$AF$6:$AF$305,0)),""))</f>
        <v/>
      </c>
    </row>
    <row r="143" spans="1:13" ht="45.95" customHeight="1" x14ac:dyDescent="0.25">
      <c r="A143" s="44"/>
      <c r="B143" s="44"/>
      <c r="C143" s="44"/>
      <c r="D143" s="44"/>
      <c r="E143" s="74" t="str">
        <f>IF(OR(A143="",B143&lt;&gt;"RACI Süreci",L143=""),"",IFERROR(INDEX('Görev ve İş Yükü'!$P$6:$P$305,MATCH(MATCH(A143,'Pozisyon Envanteri'!$A$6:$A$105,0)*1000+L143,'Görev ve İş Yükü'!$AF$6:$AF$305,0)),""))</f>
        <v/>
      </c>
      <c r="F143" s="44"/>
      <c r="G143" s="44"/>
      <c r="H143" s="44"/>
      <c r="I143" s="44"/>
      <c r="J143" s="44"/>
      <c r="K143" s="44"/>
      <c r="L143" s="69"/>
      <c r="M143" s="108" t="str">
        <f>IF(OR(A143="",L143=""),"",IFERROR(INDEX('Görev ve İş Yükü'!$C$6:$C$305,MATCH(MATCH(A143,'Pozisyon Envanteri'!$A$6:$A$105,0)*1000+L143,'Görev ve İş Yükü'!$AF$6:$AF$305,0)),""))</f>
        <v/>
      </c>
    </row>
    <row r="144" spans="1:13" ht="45.95" customHeight="1" x14ac:dyDescent="0.25">
      <c r="A144" s="44"/>
      <c r="B144" s="44"/>
      <c r="C144" s="44"/>
      <c r="D144" s="44"/>
      <c r="E144" s="74" t="str">
        <f>IF(OR(A144="",B144&lt;&gt;"RACI Süreci",L144=""),"",IFERROR(INDEX('Görev ve İş Yükü'!$P$6:$P$305,MATCH(MATCH(A144,'Pozisyon Envanteri'!$A$6:$A$105,0)*1000+L144,'Görev ve İş Yükü'!$AF$6:$AF$305,0)),""))</f>
        <v/>
      </c>
      <c r="F144" s="44"/>
      <c r="G144" s="44"/>
      <c r="H144" s="44"/>
      <c r="I144" s="44"/>
      <c r="J144" s="44"/>
      <c r="K144" s="44"/>
      <c r="L144" s="69"/>
      <c r="M144" s="108" t="str">
        <f>IF(OR(A144="",L144=""),"",IFERROR(INDEX('Görev ve İş Yükü'!$C$6:$C$305,MATCH(MATCH(A144,'Pozisyon Envanteri'!$A$6:$A$105,0)*1000+L144,'Görev ve İş Yükü'!$AF$6:$AF$305,0)),""))</f>
        <v/>
      </c>
    </row>
    <row r="145" spans="1:13" ht="45.95" customHeight="1" x14ac:dyDescent="0.25">
      <c r="A145" s="44"/>
      <c r="B145" s="44"/>
      <c r="C145" s="44"/>
      <c r="D145" s="44"/>
      <c r="E145" s="74" t="str">
        <f>IF(OR(A145="",B145&lt;&gt;"RACI Süreci",L145=""),"",IFERROR(INDEX('Görev ve İş Yükü'!$P$6:$P$305,MATCH(MATCH(A145,'Pozisyon Envanteri'!$A$6:$A$105,0)*1000+L145,'Görev ve İş Yükü'!$AF$6:$AF$305,0)),""))</f>
        <v/>
      </c>
      <c r="F145" s="44"/>
      <c r="G145" s="44"/>
      <c r="H145" s="44"/>
      <c r="I145" s="44"/>
      <c r="J145" s="44"/>
      <c r="K145" s="44"/>
      <c r="L145" s="69"/>
      <c r="M145" s="108" t="str">
        <f>IF(OR(A145="",L145=""),"",IFERROR(INDEX('Görev ve İş Yükü'!$C$6:$C$305,MATCH(MATCH(A145,'Pozisyon Envanteri'!$A$6:$A$105,0)*1000+L145,'Görev ve İş Yükü'!$AF$6:$AF$305,0)),""))</f>
        <v/>
      </c>
    </row>
    <row r="146" spans="1:13" ht="45.95" customHeight="1" x14ac:dyDescent="0.25">
      <c r="A146" s="44"/>
      <c r="B146" s="44"/>
      <c r="C146" s="44"/>
      <c r="D146" s="44"/>
      <c r="E146" s="74" t="str">
        <f>IF(OR(A146="",B146&lt;&gt;"RACI Süreci",L146=""),"",IFERROR(INDEX('Görev ve İş Yükü'!$P$6:$P$305,MATCH(MATCH(A146,'Pozisyon Envanteri'!$A$6:$A$105,0)*1000+L146,'Görev ve İş Yükü'!$AF$6:$AF$305,0)),""))</f>
        <v/>
      </c>
      <c r="F146" s="44"/>
      <c r="G146" s="44"/>
      <c r="H146" s="44"/>
      <c r="I146" s="44"/>
      <c r="J146" s="44"/>
      <c r="K146" s="44"/>
      <c r="L146" s="69"/>
      <c r="M146" s="108" t="str">
        <f>IF(OR(A146="",L146=""),"",IFERROR(INDEX('Görev ve İş Yükü'!$C$6:$C$305,MATCH(MATCH(A146,'Pozisyon Envanteri'!$A$6:$A$105,0)*1000+L146,'Görev ve İş Yükü'!$AF$6:$AF$305,0)),""))</f>
        <v/>
      </c>
    </row>
    <row r="147" spans="1:13" ht="45.95" customHeight="1" x14ac:dyDescent="0.25">
      <c r="A147" s="44"/>
      <c r="B147" s="44"/>
      <c r="C147" s="44"/>
      <c r="D147" s="44"/>
      <c r="E147" s="74" t="str">
        <f>IF(OR(A147="",B147&lt;&gt;"RACI Süreci",L147=""),"",IFERROR(INDEX('Görev ve İş Yükü'!$P$6:$P$305,MATCH(MATCH(A147,'Pozisyon Envanteri'!$A$6:$A$105,0)*1000+L147,'Görev ve İş Yükü'!$AF$6:$AF$305,0)),""))</f>
        <v/>
      </c>
      <c r="F147" s="44"/>
      <c r="G147" s="44"/>
      <c r="H147" s="44"/>
      <c r="I147" s="44"/>
      <c r="J147" s="44"/>
      <c r="K147" s="44"/>
      <c r="L147" s="69"/>
      <c r="M147" s="108" t="str">
        <f>IF(OR(A147="",L147=""),"",IFERROR(INDEX('Görev ve İş Yükü'!$C$6:$C$305,MATCH(MATCH(A147,'Pozisyon Envanteri'!$A$6:$A$105,0)*1000+L147,'Görev ve İş Yükü'!$AF$6:$AF$305,0)),""))</f>
        <v/>
      </c>
    </row>
    <row r="148" spans="1:13" ht="45.95" customHeight="1" x14ac:dyDescent="0.25">
      <c r="A148" s="44"/>
      <c r="B148" s="44"/>
      <c r="C148" s="44"/>
      <c r="D148" s="44"/>
      <c r="E148" s="74" t="str">
        <f>IF(OR(A148="",B148&lt;&gt;"RACI Süreci",L148=""),"",IFERROR(INDEX('Görev ve İş Yükü'!$P$6:$P$305,MATCH(MATCH(A148,'Pozisyon Envanteri'!$A$6:$A$105,0)*1000+L148,'Görev ve İş Yükü'!$AF$6:$AF$305,0)),""))</f>
        <v/>
      </c>
      <c r="F148" s="44"/>
      <c r="G148" s="44"/>
      <c r="H148" s="44"/>
      <c r="I148" s="44"/>
      <c r="J148" s="44"/>
      <c r="K148" s="44"/>
      <c r="L148" s="69"/>
      <c r="M148" s="108" t="str">
        <f>IF(OR(A148="",L148=""),"",IFERROR(INDEX('Görev ve İş Yükü'!$C$6:$C$305,MATCH(MATCH(A148,'Pozisyon Envanteri'!$A$6:$A$105,0)*1000+L148,'Görev ve İş Yükü'!$AF$6:$AF$305,0)),""))</f>
        <v/>
      </c>
    </row>
    <row r="149" spans="1:13" ht="45.95" customHeight="1" x14ac:dyDescent="0.25">
      <c r="A149" s="44"/>
      <c r="B149" s="44"/>
      <c r="C149" s="44"/>
      <c r="D149" s="44"/>
      <c r="E149" s="74" t="str">
        <f>IF(OR(A149="",B149&lt;&gt;"RACI Süreci",L149=""),"",IFERROR(INDEX('Görev ve İş Yükü'!$P$6:$P$305,MATCH(MATCH(A149,'Pozisyon Envanteri'!$A$6:$A$105,0)*1000+L149,'Görev ve İş Yükü'!$AF$6:$AF$305,0)),""))</f>
        <v/>
      </c>
      <c r="F149" s="44"/>
      <c r="G149" s="44"/>
      <c r="H149" s="44"/>
      <c r="I149" s="44"/>
      <c r="J149" s="44"/>
      <c r="K149" s="44"/>
      <c r="L149" s="69"/>
      <c r="M149" s="108" t="str">
        <f>IF(OR(A149="",L149=""),"",IFERROR(INDEX('Görev ve İş Yükü'!$C$6:$C$305,MATCH(MATCH(A149,'Pozisyon Envanteri'!$A$6:$A$105,0)*1000+L149,'Görev ve İş Yükü'!$AF$6:$AF$305,0)),""))</f>
        <v/>
      </c>
    </row>
    <row r="150" spans="1:13" ht="45.95" customHeight="1" x14ac:dyDescent="0.25">
      <c r="A150" s="44"/>
      <c r="B150" s="44"/>
      <c r="C150" s="44"/>
      <c r="D150" s="44"/>
      <c r="E150" s="74" t="str">
        <f>IF(OR(A150="",B150&lt;&gt;"RACI Süreci",L150=""),"",IFERROR(INDEX('Görev ve İş Yükü'!$P$6:$P$305,MATCH(MATCH(A150,'Pozisyon Envanteri'!$A$6:$A$105,0)*1000+L150,'Görev ve İş Yükü'!$AF$6:$AF$305,0)),""))</f>
        <v/>
      </c>
      <c r="F150" s="44"/>
      <c r="G150" s="44"/>
      <c r="H150" s="44"/>
      <c r="I150" s="44"/>
      <c r="J150" s="44"/>
      <c r="K150" s="44"/>
      <c r="L150" s="69"/>
      <c r="M150" s="108" t="str">
        <f>IF(OR(A150="",L150=""),"",IFERROR(INDEX('Görev ve İş Yükü'!$C$6:$C$305,MATCH(MATCH(A150,'Pozisyon Envanteri'!$A$6:$A$105,0)*1000+L150,'Görev ve İş Yükü'!$AF$6:$AF$305,0)),""))</f>
        <v/>
      </c>
    </row>
    <row r="151" spans="1:13" ht="45.95" customHeight="1" x14ac:dyDescent="0.25">
      <c r="A151" s="44"/>
      <c r="B151" s="44"/>
      <c r="C151" s="44"/>
      <c r="D151" s="44"/>
      <c r="E151" s="74" t="str">
        <f>IF(OR(A151="",B151&lt;&gt;"RACI Süreci",L151=""),"",IFERROR(INDEX('Görev ve İş Yükü'!$P$6:$P$305,MATCH(MATCH(A151,'Pozisyon Envanteri'!$A$6:$A$105,0)*1000+L151,'Görev ve İş Yükü'!$AF$6:$AF$305,0)),""))</f>
        <v/>
      </c>
      <c r="F151" s="44"/>
      <c r="G151" s="44"/>
      <c r="H151" s="44"/>
      <c r="I151" s="44"/>
      <c r="J151" s="44"/>
      <c r="K151" s="44"/>
      <c r="L151" s="69"/>
      <c r="M151" s="108" t="str">
        <f>IF(OR(A151="",L151=""),"",IFERROR(INDEX('Görev ve İş Yükü'!$C$6:$C$305,MATCH(MATCH(A151,'Pozisyon Envanteri'!$A$6:$A$105,0)*1000+L151,'Görev ve İş Yükü'!$AF$6:$AF$305,0)),""))</f>
        <v/>
      </c>
    </row>
    <row r="152" spans="1:13" ht="45.95" customHeight="1" x14ac:dyDescent="0.25">
      <c r="A152" s="44"/>
      <c r="B152" s="44"/>
      <c r="C152" s="44"/>
      <c r="D152" s="44"/>
      <c r="E152" s="74" t="str">
        <f>IF(OR(A152="",B152&lt;&gt;"RACI Süreci",L152=""),"",IFERROR(INDEX('Görev ve İş Yükü'!$P$6:$P$305,MATCH(MATCH(A152,'Pozisyon Envanteri'!$A$6:$A$105,0)*1000+L152,'Görev ve İş Yükü'!$AF$6:$AF$305,0)),""))</f>
        <v/>
      </c>
      <c r="F152" s="44"/>
      <c r="G152" s="44"/>
      <c r="H152" s="44"/>
      <c r="I152" s="44"/>
      <c r="J152" s="44"/>
      <c r="K152" s="44"/>
      <c r="L152" s="69"/>
      <c r="M152" s="108" t="str">
        <f>IF(OR(A152="",L152=""),"",IFERROR(INDEX('Görev ve İş Yükü'!$C$6:$C$305,MATCH(MATCH(A152,'Pozisyon Envanteri'!$A$6:$A$105,0)*1000+L152,'Görev ve İş Yükü'!$AF$6:$AF$305,0)),""))</f>
        <v/>
      </c>
    </row>
    <row r="153" spans="1:13" ht="45.95" customHeight="1" x14ac:dyDescent="0.25">
      <c r="A153" s="44"/>
      <c r="B153" s="44"/>
      <c r="C153" s="44"/>
      <c r="D153" s="44"/>
      <c r="E153" s="74" t="str">
        <f>IF(OR(A153="",B153&lt;&gt;"RACI Süreci",L153=""),"",IFERROR(INDEX('Görev ve İş Yükü'!$P$6:$P$305,MATCH(MATCH(A153,'Pozisyon Envanteri'!$A$6:$A$105,0)*1000+L153,'Görev ve İş Yükü'!$AF$6:$AF$305,0)),""))</f>
        <v/>
      </c>
      <c r="F153" s="44"/>
      <c r="G153" s="44"/>
      <c r="H153" s="44"/>
      <c r="I153" s="44"/>
      <c r="J153" s="44"/>
      <c r="K153" s="44"/>
      <c r="L153" s="69"/>
      <c r="M153" s="108" t="str">
        <f>IF(OR(A153="",L153=""),"",IFERROR(INDEX('Görev ve İş Yükü'!$C$6:$C$305,MATCH(MATCH(A153,'Pozisyon Envanteri'!$A$6:$A$105,0)*1000+L153,'Görev ve İş Yükü'!$AF$6:$AF$305,0)),""))</f>
        <v/>
      </c>
    </row>
    <row r="154" spans="1:13" ht="45.95" customHeight="1" x14ac:dyDescent="0.25">
      <c r="A154" s="44"/>
      <c r="B154" s="44"/>
      <c r="C154" s="44"/>
      <c r="D154" s="44"/>
      <c r="E154" s="74" t="str">
        <f>IF(OR(A154="",B154&lt;&gt;"RACI Süreci",L154=""),"",IFERROR(INDEX('Görev ve İş Yükü'!$P$6:$P$305,MATCH(MATCH(A154,'Pozisyon Envanteri'!$A$6:$A$105,0)*1000+L154,'Görev ve İş Yükü'!$AF$6:$AF$305,0)),""))</f>
        <v/>
      </c>
      <c r="F154" s="44"/>
      <c r="G154" s="44"/>
      <c r="H154" s="44"/>
      <c r="I154" s="44"/>
      <c r="J154" s="44"/>
      <c r="K154" s="44"/>
      <c r="L154" s="69"/>
      <c r="M154" s="108" t="str">
        <f>IF(OR(A154="",L154=""),"",IFERROR(INDEX('Görev ve İş Yükü'!$C$6:$C$305,MATCH(MATCH(A154,'Pozisyon Envanteri'!$A$6:$A$105,0)*1000+L154,'Görev ve İş Yükü'!$AF$6:$AF$305,0)),""))</f>
        <v/>
      </c>
    </row>
    <row r="155" spans="1:13" ht="45.95" customHeight="1" x14ac:dyDescent="0.25">
      <c r="A155" s="44"/>
      <c r="B155" s="44"/>
      <c r="C155" s="44"/>
      <c r="D155" s="44"/>
      <c r="E155" s="74" t="str">
        <f>IF(OR(A155="",B155&lt;&gt;"RACI Süreci",L155=""),"",IFERROR(INDEX('Görev ve İş Yükü'!$P$6:$P$305,MATCH(MATCH(A155,'Pozisyon Envanteri'!$A$6:$A$105,0)*1000+L155,'Görev ve İş Yükü'!$AF$6:$AF$305,0)),""))</f>
        <v/>
      </c>
      <c r="F155" s="44"/>
      <c r="G155" s="44"/>
      <c r="H155" s="44"/>
      <c r="I155" s="44"/>
      <c r="J155" s="44"/>
      <c r="K155" s="44"/>
      <c r="L155" s="69"/>
      <c r="M155" s="108" t="str">
        <f>IF(OR(A155="",L155=""),"",IFERROR(INDEX('Görev ve İş Yükü'!$C$6:$C$305,MATCH(MATCH(A155,'Pozisyon Envanteri'!$A$6:$A$105,0)*1000+L155,'Görev ve İş Yükü'!$AF$6:$AF$305,0)),""))</f>
        <v/>
      </c>
    </row>
    <row r="156" spans="1:13" ht="45.95" customHeight="1" x14ac:dyDescent="0.25">
      <c r="A156" s="44"/>
      <c r="B156" s="44"/>
      <c r="C156" s="44"/>
      <c r="D156" s="44"/>
      <c r="E156" s="74" t="str">
        <f>IF(OR(A156="",B156&lt;&gt;"RACI Süreci",L156=""),"",IFERROR(INDEX('Görev ve İş Yükü'!$P$6:$P$305,MATCH(MATCH(A156,'Pozisyon Envanteri'!$A$6:$A$105,0)*1000+L156,'Görev ve İş Yükü'!$AF$6:$AF$305,0)),""))</f>
        <v/>
      </c>
      <c r="F156" s="44"/>
      <c r="G156" s="44"/>
      <c r="H156" s="44"/>
      <c r="I156" s="44"/>
      <c r="J156" s="44"/>
      <c r="K156" s="44"/>
      <c r="L156" s="69"/>
      <c r="M156" s="108" t="str">
        <f>IF(OR(A156="",L156=""),"",IFERROR(INDEX('Görev ve İş Yükü'!$C$6:$C$305,MATCH(MATCH(A156,'Pozisyon Envanteri'!$A$6:$A$105,0)*1000+L156,'Görev ve İş Yükü'!$AF$6:$AF$305,0)),""))</f>
        <v/>
      </c>
    </row>
    <row r="157" spans="1:13" ht="45.95" customHeight="1" x14ac:dyDescent="0.25">
      <c r="A157" s="44"/>
      <c r="B157" s="44"/>
      <c r="C157" s="44"/>
      <c r="D157" s="44"/>
      <c r="E157" s="74" t="str">
        <f>IF(OR(A157="",B157&lt;&gt;"RACI Süreci",L157=""),"",IFERROR(INDEX('Görev ve İş Yükü'!$P$6:$P$305,MATCH(MATCH(A157,'Pozisyon Envanteri'!$A$6:$A$105,0)*1000+L157,'Görev ve İş Yükü'!$AF$6:$AF$305,0)),""))</f>
        <v/>
      </c>
      <c r="F157" s="44"/>
      <c r="G157" s="44"/>
      <c r="H157" s="44"/>
      <c r="I157" s="44"/>
      <c r="J157" s="44"/>
      <c r="K157" s="44"/>
      <c r="L157" s="69"/>
      <c r="M157" s="108" t="str">
        <f>IF(OR(A157="",L157=""),"",IFERROR(INDEX('Görev ve İş Yükü'!$C$6:$C$305,MATCH(MATCH(A157,'Pozisyon Envanteri'!$A$6:$A$105,0)*1000+L157,'Görev ve İş Yükü'!$AF$6:$AF$305,0)),""))</f>
        <v/>
      </c>
    </row>
    <row r="158" spans="1:13" ht="45.95" customHeight="1" x14ac:dyDescent="0.25">
      <c r="A158" s="44"/>
      <c r="B158" s="44"/>
      <c r="C158" s="44"/>
      <c r="D158" s="44"/>
      <c r="E158" s="74" t="str">
        <f>IF(OR(A158="",B158&lt;&gt;"RACI Süreci",L158=""),"",IFERROR(INDEX('Görev ve İş Yükü'!$P$6:$P$305,MATCH(MATCH(A158,'Pozisyon Envanteri'!$A$6:$A$105,0)*1000+L158,'Görev ve İş Yükü'!$AF$6:$AF$305,0)),""))</f>
        <v/>
      </c>
      <c r="F158" s="44"/>
      <c r="G158" s="44"/>
      <c r="H158" s="44"/>
      <c r="I158" s="44"/>
      <c r="J158" s="44"/>
      <c r="K158" s="44"/>
      <c r="L158" s="69"/>
      <c r="M158" s="108" t="str">
        <f>IF(OR(A158="",L158=""),"",IFERROR(INDEX('Görev ve İş Yükü'!$C$6:$C$305,MATCH(MATCH(A158,'Pozisyon Envanteri'!$A$6:$A$105,0)*1000+L158,'Görev ve İş Yükü'!$AF$6:$AF$305,0)),""))</f>
        <v/>
      </c>
    </row>
    <row r="159" spans="1:13" ht="45.95" customHeight="1" x14ac:dyDescent="0.25">
      <c r="A159" s="44"/>
      <c r="B159" s="44"/>
      <c r="C159" s="44"/>
      <c r="D159" s="44"/>
      <c r="E159" s="74" t="str">
        <f>IF(OR(A159="",B159&lt;&gt;"RACI Süreci",L159=""),"",IFERROR(INDEX('Görev ve İş Yükü'!$P$6:$P$305,MATCH(MATCH(A159,'Pozisyon Envanteri'!$A$6:$A$105,0)*1000+L159,'Görev ve İş Yükü'!$AF$6:$AF$305,0)),""))</f>
        <v/>
      </c>
      <c r="F159" s="44"/>
      <c r="G159" s="44"/>
      <c r="H159" s="44"/>
      <c r="I159" s="44"/>
      <c r="J159" s="44"/>
      <c r="K159" s="44"/>
      <c r="L159" s="69"/>
      <c r="M159" s="108" t="str">
        <f>IF(OR(A159="",L159=""),"",IFERROR(INDEX('Görev ve İş Yükü'!$C$6:$C$305,MATCH(MATCH(A159,'Pozisyon Envanteri'!$A$6:$A$105,0)*1000+L159,'Görev ve İş Yükü'!$AF$6:$AF$305,0)),""))</f>
        <v/>
      </c>
    </row>
    <row r="160" spans="1:13" ht="45.95" customHeight="1" x14ac:dyDescent="0.25">
      <c r="A160" s="44"/>
      <c r="B160" s="44"/>
      <c r="C160" s="44"/>
      <c r="D160" s="44"/>
      <c r="E160" s="74" t="str">
        <f>IF(OR(A160="",B160&lt;&gt;"RACI Süreci",L160=""),"",IFERROR(INDEX('Görev ve İş Yükü'!$P$6:$P$305,MATCH(MATCH(A160,'Pozisyon Envanteri'!$A$6:$A$105,0)*1000+L160,'Görev ve İş Yükü'!$AF$6:$AF$305,0)),""))</f>
        <v/>
      </c>
      <c r="F160" s="44"/>
      <c r="G160" s="44"/>
      <c r="H160" s="44"/>
      <c r="I160" s="44"/>
      <c r="J160" s="44"/>
      <c r="K160" s="44"/>
      <c r="L160" s="69"/>
      <c r="M160" s="108" t="str">
        <f>IF(OR(A160="",L160=""),"",IFERROR(INDEX('Görev ve İş Yükü'!$C$6:$C$305,MATCH(MATCH(A160,'Pozisyon Envanteri'!$A$6:$A$105,0)*1000+L160,'Görev ve İş Yükü'!$AF$6:$AF$305,0)),""))</f>
        <v/>
      </c>
    </row>
    <row r="161" spans="1:13" ht="45.95" customHeight="1" x14ac:dyDescent="0.25">
      <c r="A161" s="44"/>
      <c r="B161" s="44"/>
      <c r="C161" s="44"/>
      <c r="D161" s="44"/>
      <c r="E161" s="74" t="str">
        <f>IF(OR(A161="",B161&lt;&gt;"RACI Süreci",L161=""),"",IFERROR(INDEX('Görev ve İş Yükü'!$P$6:$P$305,MATCH(MATCH(A161,'Pozisyon Envanteri'!$A$6:$A$105,0)*1000+L161,'Görev ve İş Yükü'!$AF$6:$AF$305,0)),""))</f>
        <v/>
      </c>
      <c r="F161" s="44"/>
      <c r="G161" s="44"/>
      <c r="H161" s="44"/>
      <c r="I161" s="44"/>
      <c r="J161" s="44"/>
      <c r="K161" s="44"/>
      <c r="L161" s="69"/>
      <c r="M161" s="108" t="str">
        <f>IF(OR(A161="",L161=""),"",IFERROR(INDEX('Görev ve İş Yükü'!$C$6:$C$305,MATCH(MATCH(A161,'Pozisyon Envanteri'!$A$6:$A$105,0)*1000+L161,'Görev ve İş Yükü'!$AF$6:$AF$305,0)),""))</f>
        <v/>
      </c>
    </row>
    <row r="162" spans="1:13" ht="45.95" customHeight="1" x14ac:dyDescent="0.25">
      <c r="A162" s="44"/>
      <c r="B162" s="44"/>
      <c r="C162" s="44"/>
      <c r="D162" s="44"/>
      <c r="E162" s="74" t="str">
        <f>IF(OR(A162="",B162&lt;&gt;"RACI Süreci",L162=""),"",IFERROR(INDEX('Görev ve İş Yükü'!$P$6:$P$305,MATCH(MATCH(A162,'Pozisyon Envanteri'!$A$6:$A$105,0)*1000+L162,'Görev ve İş Yükü'!$AF$6:$AF$305,0)),""))</f>
        <v/>
      </c>
      <c r="F162" s="44"/>
      <c r="G162" s="44"/>
      <c r="H162" s="44"/>
      <c r="I162" s="44"/>
      <c r="J162" s="44"/>
      <c r="K162" s="44"/>
      <c r="L162" s="69"/>
      <c r="M162" s="108" t="str">
        <f>IF(OR(A162="",L162=""),"",IFERROR(INDEX('Görev ve İş Yükü'!$C$6:$C$305,MATCH(MATCH(A162,'Pozisyon Envanteri'!$A$6:$A$105,0)*1000+L162,'Görev ve İş Yükü'!$AF$6:$AF$305,0)),""))</f>
        <v/>
      </c>
    </row>
    <row r="163" spans="1:13" ht="45.95" customHeight="1" x14ac:dyDescent="0.25">
      <c r="A163" s="44"/>
      <c r="B163" s="44"/>
      <c r="C163" s="44"/>
      <c r="D163" s="44"/>
      <c r="E163" s="74" t="str">
        <f>IF(OR(A163="",B163&lt;&gt;"RACI Süreci",L163=""),"",IFERROR(INDEX('Görev ve İş Yükü'!$P$6:$P$305,MATCH(MATCH(A163,'Pozisyon Envanteri'!$A$6:$A$105,0)*1000+L163,'Görev ve İş Yükü'!$AF$6:$AF$305,0)),""))</f>
        <v/>
      </c>
      <c r="F163" s="44"/>
      <c r="G163" s="44"/>
      <c r="H163" s="44"/>
      <c r="I163" s="44"/>
      <c r="J163" s="44"/>
      <c r="K163" s="44"/>
      <c r="L163" s="69"/>
      <c r="M163" s="108" t="str">
        <f>IF(OR(A163="",L163=""),"",IFERROR(INDEX('Görev ve İş Yükü'!$C$6:$C$305,MATCH(MATCH(A163,'Pozisyon Envanteri'!$A$6:$A$105,0)*1000+L163,'Görev ve İş Yükü'!$AF$6:$AF$305,0)),""))</f>
        <v/>
      </c>
    </row>
    <row r="164" spans="1:13" ht="45.95" customHeight="1" x14ac:dyDescent="0.25">
      <c r="A164" s="44"/>
      <c r="B164" s="44"/>
      <c r="C164" s="44"/>
      <c r="D164" s="44"/>
      <c r="E164" s="74" t="str">
        <f>IF(OR(A164="",B164&lt;&gt;"RACI Süreci",L164=""),"",IFERROR(INDEX('Görev ve İş Yükü'!$P$6:$P$305,MATCH(MATCH(A164,'Pozisyon Envanteri'!$A$6:$A$105,0)*1000+L164,'Görev ve İş Yükü'!$AF$6:$AF$305,0)),""))</f>
        <v/>
      </c>
      <c r="F164" s="44"/>
      <c r="G164" s="44"/>
      <c r="H164" s="44"/>
      <c r="I164" s="44"/>
      <c r="J164" s="44"/>
      <c r="K164" s="44"/>
      <c r="L164" s="69"/>
      <c r="M164" s="108" t="str">
        <f>IF(OR(A164="",L164=""),"",IFERROR(INDEX('Görev ve İş Yükü'!$C$6:$C$305,MATCH(MATCH(A164,'Pozisyon Envanteri'!$A$6:$A$105,0)*1000+L164,'Görev ve İş Yükü'!$AF$6:$AF$305,0)),""))</f>
        <v/>
      </c>
    </row>
    <row r="165" spans="1:13" ht="45.95" customHeight="1" x14ac:dyDescent="0.25">
      <c r="A165" s="44"/>
      <c r="B165" s="44"/>
      <c r="C165" s="44"/>
      <c r="D165" s="44"/>
      <c r="E165" s="74" t="str">
        <f>IF(OR(A165="",B165&lt;&gt;"RACI Süreci",L165=""),"",IFERROR(INDEX('Görev ve İş Yükü'!$P$6:$P$305,MATCH(MATCH(A165,'Pozisyon Envanteri'!$A$6:$A$105,0)*1000+L165,'Görev ve İş Yükü'!$AF$6:$AF$305,0)),""))</f>
        <v/>
      </c>
      <c r="F165" s="44"/>
      <c r="G165" s="44"/>
      <c r="H165" s="44"/>
      <c r="I165" s="44"/>
      <c r="J165" s="44"/>
      <c r="K165" s="44"/>
      <c r="L165" s="69"/>
      <c r="M165" s="108" t="str">
        <f>IF(OR(A165="",L165=""),"",IFERROR(INDEX('Görev ve İş Yükü'!$C$6:$C$305,MATCH(MATCH(A165,'Pozisyon Envanteri'!$A$6:$A$105,0)*1000+L165,'Görev ve İş Yükü'!$AF$6:$AF$305,0)),""))</f>
        <v/>
      </c>
    </row>
    <row r="166" spans="1:13" ht="45.95" customHeight="1" x14ac:dyDescent="0.25">
      <c r="A166" s="44"/>
      <c r="B166" s="44"/>
      <c r="C166" s="44"/>
      <c r="D166" s="44"/>
      <c r="E166" s="74" t="str">
        <f>IF(OR(A166="",B166&lt;&gt;"RACI Süreci",L166=""),"",IFERROR(INDEX('Görev ve İş Yükü'!$P$6:$P$305,MATCH(MATCH(A166,'Pozisyon Envanteri'!$A$6:$A$105,0)*1000+L166,'Görev ve İş Yükü'!$AF$6:$AF$305,0)),""))</f>
        <v/>
      </c>
      <c r="F166" s="44"/>
      <c r="G166" s="44"/>
      <c r="H166" s="44"/>
      <c r="I166" s="44"/>
      <c r="J166" s="44"/>
      <c r="K166" s="44"/>
      <c r="L166" s="69"/>
      <c r="M166" s="108" t="str">
        <f>IF(OR(A166="",L166=""),"",IFERROR(INDEX('Görev ve İş Yükü'!$C$6:$C$305,MATCH(MATCH(A166,'Pozisyon Envanteri'!$A$6:$A$105,0)*1000+L166,'Görev ve İş Yükü'!$AF$6:$AF$305,0)),""))</f>
        <v/>
      </c>
    </row>
    <row r="167" spans="1:13" ht="45.95" customHeight="1" x14ac:dyDescent="0.25">
      <c r="A167" s="44"/>
      <c r="B167" s="44"/>
      <c r="C167" s="44"/>
      <c r="D167" s="44"/>
      <c r="E167" s="74" t="str">
        <f>IF(OR(A167="",B167&lt;&gt;"RACI Süreci",L167=""),"",IFERROR(INDEX('Görev ve İş Yükü'!$P$6:$P$305,MATCH(MATCH(A167,'Pozisyon Envanteri'!$A$6:$A$105,0)*1000+L167,'Görev ve İş Yükü'!$AF$6:$AF$305,0)),""))</f>
        <v/>
      </c>
      <c r="F167" s="44"/>
      <c r="G167" s="44"/>
      <c r="H167" s="44"/>
      <c r="I167" s="44"/>
      <c r="J167" s="44"/>
      <c r="K167" s="44"/>
      <c r="L167" s="69"/>
      <c r="M167" s="108" t="str">
        <f>IF(OR(A167="",L167=""),"",IFERROR(INDEX('Görev ve İş Yükü'!$C$6:$C$305,MATCH(MATCH(A167,'Pozisyon Envanteri'!$A$6:$A$105,0)*1000+L167,'Görev ve İş Yükü'!$AF$6:$AF$305,0)),""))</f>
        <v/>
      </c>
    </row>
    <row r="168" spans="1:13" ht="45.95" customHeight="1" x14ac:dyDescent="0.25">
      <c r="A168" s="44"/>
      <c r="B168" s="44"/>
      <c r="C168" s="44"/>
      <c r="D168" s="44"/>
      <c r="E168" s="74" t="str">
        <f>IF(OR(A168="",B168&lt;&gt;"RACI Süreci",L168=""),"",IFERROR(INDEX('Görev ve İş Yükü'!$P$6:$P$305,MATCH(MATCH(A168,'Pozisyon Envanteri'!$A$6:$A$105,0)*1000+L168,'Görev ve İş Yükü'!$AF$6:$AF$305,0)),""))</f>
        <v/>
      </c>
      <c r="F168" s="44"/>
      <c r="G168" s="44"/>
      <c r="H168" s="44"/>
      <c r="I168" s="44"/>
      <c r="J168" s="44"/>
      <c r="K168" s="44"/>
      <c r="L168" s="69"/>
      <c r="M168" s="108" t="str">
        <f>IF(OR(A168="",L168=""),"",IFERROR(INDEX('Görev ve İş Yükü'!$C$6:$C$305,MATCH(MATCH(A168,'Pozisyon Envanteri'!$A$6:$A$105,0)*1000+L168,'Görev ve İş Yükü'!$AF$6:$AF$305,0)),""))</f>
        <v/>
      </c>
    </row>
    <row r="169" spans="1:13" ht="45.95" customHeight="1" x14ac:dyDescent="0.25">
      <c r="A169" s="44"/>
      <c r="B169" s="44"/>
      <c r="C169" s="44"/>
      <c r="D169" s="44"/>
      <c r="E169" s="74" t="str">
        <f>IF(OR(A169="",B169&lt;&gt;"RACI Süreci",L169=""),"",IFERROR(INDEX('Görev ve İş Yükü'!$P$6:$P$305,MATCH(MATCH(A169,'Pozisyon Envanteri'!$A$6:$A$105,0)*1000+L169,'Görev ve İş Yükü'!$AF$6:$AF$305,0)),""))</f>
        <v/>
      </c>
      <c r="F169" s="44"/>
      <c r="G169" s="44"/>
      <c r="H169" s="44"/>
      <c r="I169" s="44"/>
      <c r="J169" s="44"/>
      <c r="K169" s="44"/>
      <c r="L169" s="69"/>
      <c r="M169" s="108" t="str">
        <f>IF(OR(A169="",L169=""),"",IFERROR(INDEX('Görev ve İş Yükü'!$C$6:$C$305,MATCH(MATCH(A169,'Pozisyon Envanteri'!$A$6:$A$105,0)*1000+L169,'Görev ve İş Yükü'!$AF$6:$AF$305,0)),""))</f>
        <v/>
      </c>
    </row>
    <row r="170" spans="1:13" ht="45.95" customHeight="1" x14ac:dyDescent="0.25">
      <c r="A170" s="44"/>
      <c r="B170" s="44"/>
      <c r="C170" s="44"/>
      <c r="D170" s="44"/>
      <c r="E170" s="74" t="str">
        <f>IF(OR(A170="",B170&lt;&gt;"RACI Süreci",L170=""),"",IFERROR(INDEX('Görev ve İş Yükü'!$P$6:$P$305,MATCH(MATCH(A170,'Pozisyon Envanteri'!$A$6:$A$105,0)*1000+L170,'Görev ve İş Yükü'!$AF$6:$AF$305,0)),""))</f>
        <v/>
      </c>
      <c r="F170" s="44"/>
      <c r="G170" s="44"/>
      <c r="H170" s="44"/>
      <c r="I170" s="44"/>
      <c r="J170" s="44"/>
      <c r="K170" s="44"/>
      <c r="L170" s="69"/>
      <c r="M170" s="108" t="str">
        <f>IF(OR(A170="",L170=""),"",IFERROR(INDEX('Görev ve İş Yükü'!$C$6:$C$305,MATCH(MATCH(A170,'Pozisyon Envanteri'!$A$6:$A$105,0)*1000+L170,'Görev ve İş Yükü'!$AF$6:$AF$305,0)),""))</f>
        <v/>
      </c>
    </row>
    <row r="171" spans="1:13" ht="45.95" customHeight="1" x14ac:dyDescent="0.25">
      <c r="A171" s="44"/>
      <c r="B171" s="44"/>
      <c r="C171" s="44"/>
      <c r="D171" s="44"/>
      <c r="E171" s="74" t="str">
        <f>IF(OR(A171="",B171&lt;&gt;"RACI Süreci",L171=""),"",IFERROR(INDEX('Görev ve İş Yükü'!$P$6:$P$305,MATCH(MATCH(A171,'Pozisyon Envanteri'!$A$6:$A$105,0)*1000+L171,'Görev ve İş Yükü'!$AF$6:$AF$305,0)),""))</f>
        <v/>
      </c>
      <c r="F171" s="44"/>
      <c r="G171" s="44"/>
      <c r="H171" s="44"/>
      <c r="I171" s="44"/>
      <c r="J171" s="44"/>
      <c r="K171" s="44"/>
      <c r="L171" s="69"/>
      <c r="M171" s="108" t="str">
        <f>IF(OR(A171="",L171=""),"",IFERROR(INDEX('Görev ve İş Yükü'!$C$6:$C$305,MATCH(MATCH(A171,'Pozisyon Envanteri'!$A$6:$A$105,0)*1000+L171,'Görev ve İş Yükü'!$AF$6:$AF$305,0)),""))</f>
        <v/>
      </c>
    </row>
    <row r="172" spans="1:13" ht="45.95" customHeight="1" x14ac:dyDescent="0.25">
      <c r="A172" s="44"/>
      <c r="B172" s="44"/>
      <c r="C172" s="44"/>
      <c r="D172" s="44"/>
      <c r="E172" s="74" t="str">
        <f>IF(OR(A172="",B172&lt;&gt;"RACI Süreci",L172=""),"",IFERROR(INDEX('Görev ve İş Yükü'!$P$6:$P$305,MATCH(MATCH(A172,'Pozisyon Envanteri'!$A$6:$A$105,0)*1000+L172,'Görev ve İş Yükü'!$AF$6:$AF$305,0)),""))</f>
        <v/>
      </c>
      <c r="F172" s="44"/>
      <c r="G172" s="44"/>
      <c r="H172" s="44"/>
      <c r="I172" s="44"/>
      <c r="J172" s="44"/>
      <c r="K172" s="44"/>
      <c r="L172" s="69"/>
      <c r="M172" s="108" t="str">
        <f>IF(OR(A172="",L172=""),"",IFERROR(INDEX('Görev ve İş Yükü'!$C$6:$C$305,MATCH(MATCH(A172,'Pozisyon Envanteri'!$A$6:$A$105,0)*1000+L172,'Görev ve İş Yükü'!$AF$6:$AF$305,0)),""))</f>
        <v/>
      </c>
    </row>
    <row r="173" spans="1:13" ht="45.95" customHeight="1" x14ac:dyDescent="0.25">
      <c r="A173" s="44"/>
      <c r="B173" s="44"/>
      <c r="C173" s="44"/>
      <c r="D173" s="44"/>
      <c r="E173" s="74" t="str">
        <f>IF(OR(A173="",B173&lt;&gt;"RACI Süreci",L173=""),"",IFERROR(INDEX('Görev ve İş Yükü'!$P$6:$P$305,MATCH(MATCH(A173,'Pozisyon Envanteri'!$A$6:$A$105,0)*1000+L173,'Görev ve İş Yükü'!$AF$6:$AF$305,0)),""))</f>
        <v/>
      </c>
      <c r="F173" s="44"/>
      <c r="G173" s="44"/>
      <c r="H173" s="44"/>
      <c r="I173" s="44"/>
      <c r="J173" s="44"/>
      <c r="K173" s="44"/>
      <c r="L173" s="69"/>
      <c r="M173" s="108" t="str">
        <f>IF(OR(A173="",L173=""),"",IFERROR(INDEX('Görev ve İş Yükü'!$C$6:$C$305,MATCH(MATCH(A173,'Pozisyon Envanteri'!$A$6:$A$105,0)*1000+L173,'Görev ve İş Yükü'!$AF$6:$AF$305,0)),""))</f>
        <v/>
      </c>
    </row>
    <row r="174" spans="1:13" ht="45.95" customHeight="1" x14ac:dyDescent="0.25">
      <c r="A174" s="44"/>
      <c r="B174" s="44"/>
      <c r="C174" s="44"/>
      <c r="D174" s="44"/>
      <c r="E174" s="74" t="str">
        <f>IF(OR(A174="",B174&lt;&gt;"RACI Süreci",L174=""),"",IFERROR(INDEX('Görev ve İş Yükü'!$P$6:$P$305,MATCH(MATCH(A174,'Pozisyon Envanteri'!$A$6:$A$105,0)*1000+L174,'Görev ve İş Yükü'!$AF$6:$AF$305,0)),""))</f>
        <v/>
      </c>
      <c r="F174" s="44"/>
      <c r="G174" s="44"/>
      <c r="H174" s="44"/>
      <c r="I174" s="44"/>
      <c r="J174" s="44"/>
      <c r="K174" s="44"/>
      <c r="L174" s="69"/>
      <c r="M174" s="108" t="str">
        <f>IF(OR(A174="",L174=""),"",IFERROR(INDEX('Görev ve İş Yükü'!$C$6:$C$305,MATCH(MATCH(A174,'Pozisyon Envanteri'!$A$6:$A$105,0)*1000+L174,'Görev ve İş Yükü'!$AF$6:$AF$305,0)),""))</f>
        <v/>
      </c>
    </row>
    <row r="175" spans="1:13" ht="45.95" customHeight="1" x14ac:dyDescent="0.25">
      <c r="A175" s="44"/>
      <c r="B175" s="44"/>
      <c r="C175" s="44"/>
      <c r="D175" s="44"/>
      <c r="E175" s="74" t="str">
        <f>IF(OR(A175="",B175&lt;&gt;"RACI Süreci",L175=""),"",IFERROR(INDEX('Görev ve İş Yükü'!$P$6:$P$305,MATCH(MATCH(A175,'Pozisyon Envanteri'!$A$6:$A$105,0)*1000+L175,'Görev ve İş Yükü'!$AF$6:$AF$305,0)),""))</f>
        <v/>
      </c>
      <c r="F175" s="44"/>
      <c r="G175" s="44"/>
      <c r="H175" s="44"/>
      <c r="I175" s="44"/>
      <c r="J175" s="44"/>
      <c r="K175" s="44"/>
      <c r="L175" s="69"/>
      <c r="M175" s="108" t="str">
        <f>IF(OR(A175="",L175=""),"",IFERROR(INDEX('Görev ve İş Yükü'!$C$6:$C$305,MATCH(MATCH(A175,'Pozisyon Envanteri'!$A$6:$A$105,0)*1000+L175,'Görev ve İş Yükü'!$AF$6:$AF$305,0)),""))</f>
        <v/>
      </c>
    </row>
    <row r="176" spans="1:13" ht="45.95" customHeight="1" x14ac:dyDescent="0.25">
      <c r="A176" s="44"/>
      <c r="B176" s="44"/>
      <c r="C176" s="44"/>
      <c r="D176" s="44"/>
      <c r="E176" s="74" t="str">
        <f>IF(OR(A176="",B176&lt;&gt;"RACI Süreci",L176=""),"",IFERROR(INDEX('Görev ve İş Yükü'!$P$6:$P$305,MATCH(MATCH(A176,'Pozisyon Envanteri'!$A$6:$A$105,0)*1000+L176,'Görev ve İş Yükü'!$AF$6:$AF$305,0)),""))</f>
        <v/>
      </c>
      <c r="F176" s="44"/>
      <c r="G176" s="44"/>
      <c r="H176" s="44"/>
      <c r="I176" s="44"/>
      <c r="J176" s="44"/>
      <c r="K176" s="44"/>
      <c r="L176" s="69"/>
      <c r="M176" s="108" t="str">
        <f>IF(OR(A176="",L176=""),"",IFERROR(INDEX('Görev ve İş Yükü'!$C$6:$C$305,MATCH(MATCH(A176,'Pozisyon Envanteri'!$A$6:$A$105,0)*1000+L176,'Görev ve İş Yükü'!$AF$6:$AF$305,0)),""))</f>
        <v/>
      </c>
    </row>
    <row r="177" spans="1:13" ht="45.95" customHeight="1" x14ac:dyDescent="0.25">
      <c r="A177" s="44"/>
      <c r="B177" s="44"/>
      <c r="C177" s="44"/>
      <c r="D177" s="44"/>
      <c r="E177" s="74" t="str">
        <f>IF(OR(A177="",B177&lt;&gt;"RACI Süreci",L177=""),"",IFERROR(INDEX('Görev ve İş Yükü'!$P$6:$P$305,MATCH(MATCH(A177,'Pozisyon Envanteri'!$A$6:$A$105,0)*1000+L177,'Görev ve İş Yükü'!$AF$6:$AF$305,0)),""))</f>
        <v/>
      </c>
      <c r="F177" s="44"/>
      <c r="G177" s="44"/>
      <c r="H177" s="44"/>
      <c r="I177" s="44"/>
      <c r="J177" s="44"/>
      <c r="K177" s="44"/>
      <c r="L177" s="69"/>
      <c r="M177" s="108" t="str">
        <f>IF(OR(A177="",L177=""),"",IFERROR(INDEX('Görev ve İş Yükü'!$C$6:$C$305,MATCH(MATCH(A177,'Pozisyon Envanteri'!$A$6:$A$105,0)*1000+L177,'Görev ve İş Yükü'!$AF$6:$AF$305,0)),""))</f>
        <v/>
      </c>
    </row>
    <row r="178" spans="1:13" ht="45.95" customHeight="1" x14ac:dyDescent="0.25">
      <c r="A178" s="44"/>
      <c r="B178" s="44"/>
      <c r="C178" s="44"/>
      <c r="D178" s="44"/>
      <c r="E178" s="74" t="str">
        <f>IF(OR(A178="",B178&lt;&gt;"RACI Süreci",L178=""),"",IFERROR(INDEX('Görev ve İş Yükü'!$P$6:$P$305,MATCH(MATCH(A178,'Pozisyon Envanteri'!$A$6:$A$105,0)*1000+L178,'Görev ve İş Yükü'!$AF$6:$AF$305,0)),""))</f>
        <v/>
      </c>
      <c r="F178" s="44"/>
      <c r="G178" s="44"/>
      <c r="H178" s="44"/>
      <c r="I178" s="44"/>
      <c r="J178" s="44"/>
      <c r="K178" s="44"/>
      <c r="L178" s="69"/>
      <c r="M178" s="108" t="str">
        <f>IF(OR(A178="",L178=""),"",IFERROR(INDEX('Görev ve İş Yükü'!$C$6:$C$305,MATCH(MATCH(A178,'Pozisyon Envanteri'!$A$6:$A$105,0)*1000+L178,'Görev ve İş Yükü'!$AF$6:$AF$305,0)),""))</f>
        <v/>
      </c>
    </row>
    <row r="179" spans="1:13" ht="45.95" customHeight="1" x14ac:dyDescent="0.25">
      <c r="A179" s="44"/>
      <c r="B179" s="44"/>
      <c r="C179" s="44"/>
      <c r="D179" s="44"/>
      <c r="E179" s="74" t="str">
        <f>IF(OR(A179="",B179&lt;&gt;"RACI Süreci",L179=""),"",IFERROR(INDEX('Görev ve İş Yükü'!$P$6:$P$305,MATCH(MATCH(A179,'Pozisyon Envanteri'!$A$6:$A$105,0)*1000+L179,'Görev ve İş Yükü'!$AF$6:$AF$305,0)),""))</f>
        <v/>
      </c>
      <c r="F179" s="44"/>
      <c r="G179" s="44"/>
      <c r="H179" s="44"/>
      <c r="I179" s="44"/>
      <c r="J179" s="44"/>
      <c r="K179" s="44"/>
      <c r="L179" s="69"/>
      <c r="M179" s="108" t="str">
        <f>IF(OR(A179="",L179=""),"",IFERROR(INDEX('Görev ve İş Yükü'!$C$6:$C$305,MATCH(MATCH(A179,'Pozisyon Envanteri'!$A$6:$A$105,0)*1000+L179,'Görev ve İş Yükü'!$AF$6:$AF$305,0)),""))</f>
        <v/>
      </c>
    </row>
    <row r="180" spans="1:13" ht="45.95" customHeight="1" x14ac:dyDescent="0.25">
      <c r="A180" s="44"/>
      <c r="B180" s="44"/>
      <c r="C180" s="44"/>
      <c r="D180" s="44"/>
      <c r="E180" s="74" t="str">
        <f>IF(OR(A180="",B180&lt;&gt;"RACI Süreci",L180=""),"",IFERROR(INDEX('Görev ve İş Yükü'!$P$6:$P$305,MATCH(MATCH(A180,'Pozisyon Envanteri'!$A$6:$A$105,0)*1000+L180,'Görev ve İş Yükü'!$AF$6:$AF$305,0)),""))</f>
        <v/>
      </c>
      <c r="F180" s="44"/>
      <c r="G180" s="44"/>
      <c r="H180" s="44"/>
      <c r="I180" s="44"/>
      <c r="J180" s="44"/>
      <c r="K180" s="44"/>
      <c r="L180" s="69"/>
      <c r="M180" s="108" t="str">
        <f>IF(OR(A180="",L180=""),"",IFERROR(INDEX('Görev ve İş Yükü'!$C$6:$C$305,MATCH(MATCH(A180,'Pozisyon Envanteri'!$A$6:$A$105,0)*1000+L180,'Görev ve İş Yükü'!$AF$6:$AF$305,0)),""))</f>
        <v/>
      </c>
    </row>
    <row r="181" spans="1:13" ht="45.95" customHeight="1" x14ac:dyDescent="0.25">
      <c r="A181" s="44"/>
      <c r="B181" s="44"/>
      <c r="C181" s="44"/>
      <c r="D181" s="44"/>
      <c r="E181" s="74" t="str">
        <f>IF(OR(A181="",B181&lt;&gt;"RACI Süreci",L181=""),"",IFERROR(INDEX('Görev ve İş Yükü'!$P$6:$P$305,MATCH(MATCH(A181,'Pozisyon Envanteri'!$A$6:$A$105,0)*1000+L181,'Görev ve İş Yükü'!$AF$6:$AF$305,0)),""))</f>
        <v/>
      </c>
      <c r="F181" s="44"/>
      <c r="G181" s="44"/>
      <c r="H181" s="44"/>
      <c r="I181" s="44"/>
      <c r="J181" s="44"/>
      <c r="K181" s="44"/>
      <c r="L181" s="69"/>
      <c r="M181" s="108" t="str">
        <f>IF(OR(A181="",L181=""),"",IFERROR(INDEX('Görev ve İş Yükü'!$C$6:$C$305,MATCH(MATCH(A181,'Pozisyon Envanteri'!$A$6:$A$105,0)*1000+L181,'Görev ve İş Yükü'!$AF$6:$AF$305,0)),""))</f>
        <v/>
      </c>
    </row>
    <row r="182" spans="1:13" ht="45.95" customHeight="1" x14ac:dyDescent="0.25">
      <c r="A182" s="44"/>
      <c r="B182" s="44"/>
      <c r="C182" s="44"/>
      <c r="D182" s="44"/>
      <c r="E182" s="74" t="str">
        <f>IF(OR(A182="",B182&lt;&gt;"RACI Süreci",L182=""),"",IFERROR(INDEX('Görev ve İş Yükü'!$P$6:$P$305,MATCH(MATCH(A182,'Pozisyon Envanteri'!$A$6:$A$105,0)*1000+L182,'Görev ve İş Yükü'!$AF$6:$AF$305,0)),""))</f>
        <v/>
      </c>
      <c r="F182" s="44"/>
      <c r="G182" s="44"/>
      <c r="H182" s="44"/>
      <c r="I182" s="44"/>
      <c r="J182" s="44"/>
      <c r="K182" s="44"/>
      <c r="L182" s="69"/>
      <c r="M182" s="108" t="str">
        <f>IF(OR(A182="",L182=""),"",IFERROR(INDEX('Görev ve İş Yükü'!$C$6:$C$305,MATCH(MATCH(A182,'Pozisyon Envanteri'!$A$6:$A$105,0)*1000+L182,'Görev ve İş Yükü'!$AF$6:$AF$305,0)),""))</f>
        <v/>
      </c>
    </row>
    <row r="183" spans="1:13" ht="45.95" customHeight="1" x14ac:dyDescent="0.25">
      <c r="A183" s="44"/>
      <c r="B183" s="44"/>
      <c r="C183" s="44"/>
      <c r="D183" s="44"/>
      <c r="E183" s="74" t="str">
        <f>IF(OR(A183="",B183&lt;&gt;"RACI Süreci",L183=""),"",IFERROR(INDEX('Görev ve İş Yükü'!$P$6:$P$305,MATCH(MATCH(A183,'Pozisyon Envanteri'!$A$6:$A$105,0)*1000+L183,'Görev ve İş Yükü'!$AF$6:$AF$305,0)),""))</f>
        <v/>
      </c>
      <c r="F183" s="44"/>
      <c r="G183" s="44"/>
      <c r="H183" s="44"/>
      <c r="I183" s="44"/>
      <c r="J183" s="44"/>
      <c r="K183" s="44"/>
      <c r="L183" s="69"/>
      <c r="M183" s="108" t="str">
        <f>IF(OR(A183="",L183=""),"",IFERROR(INDEX('Görev ve İş Yükü'!$C$6:$C$305,MATCH(MATCH(A183,'Pozisyon Envanteri'!$A$6:$A$105,0)*1000+L183,'Görev ve İş Yükü'!$AF$6:$AF$305,0)),""))</f>
        <v/>
      </c>
    </row>
    <row r="184" spans="1:13" ht="45.95" customHeight="1" x14ac:dyDescent="0.25">
      <c r="A184" s="44"/>
      <c r="B184" s="44"/>
      <c r="C184" s="44"/>
      <c r="D184" s="44"/>
      <c r="E184" s="74" t="str">
        <f>IF(OR(A184="",B184&lt;&gt;"RACI Süreci",L184=""),"",IFERROR(INDEX('Görev ve İş Yükü'!$P$6:$P$305,MATCH(MATCH(A184,'Pozisyon Envanteri'!$A$6:$A$105,0)*1000+L184,'Görev ve İş Yükü'!$AF$6:$AF$305,0)),""))</f>
        <v/>
      </c>
      <c r="F184" s="44"/>
      <c r="G184" s="44"/>
      <c r="H184" s="44"/>
      <c r="I184" s="44"/>
      <c r="J184" s="44"/>
      <c r="K184" s="44"/>
      <c r="L184" s="69"/>
      <c r="M184" s="108" t="str">
        <f>IF(OR(A184="",L184=""),"",IFERROR(INDEX('Görev ve İş Yükü'!$C$6:$C$305,MATCH(MATCH(A184,'Pozisyon Envanteri'!$A$6:$A$105,0)*1000+L184,'Görev ve İş Yükü'!$AF$6:$AF$305,0)),""))</f>
        <v/>
      </c>
    </row>
    <row r="185" spans="1:13" ht="45.95" customHeight="1" x14ac:dyDescent="0.25">
      <c r="A185" s="44"/>
      <c r="B185" s="44"/>
      <c r="C185" s="44"/>
      <c r="D185" s="44"/>
      <c r="E185" s="74" t="str">
        <f>IF(OR(A185="",B185&lt;&gt;"RACI Süreci",L185=""),"",IFERROR(INDEX('Görev ve İş Yükü'!$P$6:$P$305,MATCH(MATCH(A185,'Pozisyon Envanteri'!$A$6:$A$105,0)*1000+L185,'Görev ve İş Yükü'!$AF$6:$AF$305,0)),""))</f>
        <v/>
      </c>
      <c r="F185" s="44"/>
      <c r="G185" s="44"/>
      <c r="H185" s="44"/>
      <c r="I185" s="44"/>
      <c r="J185" s="44"/>
      <c r="K185" s="44"/>
      <c r="L185" s="69"/>
      <c r="M185" s="108" t="str">
        <f>IF(OR(A185="",L185=""),"",IFERROR(INDEX('Görev ve İş Yükü'!$C$6:$C$305,MATCH(MATCH(A185,'Pozisyon Envanteri'!$A$6:$A$105,0)*1000+L185,'Görev ve İş Yükü'!$AF$6:$AF$305,0)),""))</f>
        <v/>
      </c>
    </row>
    <row r="186" spans="1:13" ht="45.95" customHeight="1" x14ac:dyDescent="0.25">
      <c r="A186" s="44"/>
      <c r="B186" s="44"/>
      <c r="C186" s="44"/>
      <c r="D186" s="44"/>
      <c r="E186" s="74" t="str">
        <f>IF(OR(A186="",B186&lt;&gt;"RACI Süreci",L186=""),"",IFERROR(INDEX('Görev ve İş Yükü'!$P$6:$P$305,MATCH(MATCH(A186,'Pozisyon Envanteri'!$A$6:$A$105,0)*1000+L186,'Görev ve İş Yükü'!$AF$6:$AF$305,0)),""))</f>
        <v/>
      </c>
      <c r="F186" s="44"/>
      <c r="G186" s="44"/>
      <c r="H186" s="44"/>
      <c r="I186" s="44"/>
      <c r="J186" s="44"/>
      <c r="K186" s="44"/>
      <c r="L186" s="69"/>
      <c r="M186" s="108" t="str">
        <f>IF(OR(A186="",L186=""),"",IFERROR(INDEX('Görev ve İş Yükü'!$C$6:$C$305,MATCH(MATCH(A186,'Pozisyon Envanteri'!$A$6:$A$105,0)*1000+L186,'Görev ve İş Yükü'!$AF$6:$AF$305,0)),""))</f>
        <v/>
      </c>
    </row>
    <row r="187" spans="1:13" ht="45.95" customHeight="1" x14ac:dyDescent="0.25">
      <c r="A187" s="44"/>
      <c r="B187" s="44"/>
      <c r="C187" s="44"/>
      <c r="D187" s="44"/>
      <c r="E187" s="74" t="str">
        <f>IF(OR(A187="",B187&lt;&gt;"RACI Süreci",L187=""),"",IFERROR(INDEX('Görev ve İş Yükü'!$P$6:$P$305,MATCH(MATCH(A187,'Pozisyon Envanteri'!$A$6:$A$105,0)*1000+L187,'Görev ve İş Yükü'!$AF$6:$AF$305,0)),""))</f>
        <v/>
      </c>
      <c r="F187" s="44"/>
      <c r="G187" s="44"/>
      <c r="H187" s="44"/>
      <c r="I187" s="44"/>
      <c r="J187" s="44"/>
      <c r="K187" s="44"/>
      <c r="L187" s="69"/>
      <c r="M187" s="108" t="str">
        <f>IF(OR(A187="",L187=""),"",IFERROR(INDEX('Görev ve İş Yükü'!$C$6:$C$305,MATCH(MATCH(A187,'Pozisyon Envanteri'!$A$6:$A$105,0)*1000+L187,'Görev ve İş Yükü'!$AF$6:$AF$305,0)),""))</f>
        <v/>
      </c>
    </row>
    <row r="188" spans="1:13" ht="45.95" customHeight="1" x14ac:dyDescent="0.25">
      <c r="A188" s="44"/>
      <c r="B188" s="44"/>
      <c r="C188" s="44"/>
      <c r="D188" s="44"/>
      <c r="E188" s="74" t="str">
        <f>IF(OR(A188="",B188&lt;&gt;"RACI Süreci",L188=""),"",IFERROR(INDEX('Görev ve İş Yükü'!$P$6:$P$305,MATCH(MATCH(A188,'Pozisyon Envanteri'!$A$6:$A$105,0)*1000+L188,'Görev ve İş Yükü'!$AF$6:$AF$305,0)),""))</f>
        <v/>
      </c>
      <c r="F188" s="44"/>
      <c r="G188" s="44"/>
      <c r="H188" s="44"/>
      <c r="I188" s="44"/>
      <c r="J188" s="44"/>
      <c r="K188" s="44"/>
      <c r="L188" s="69"/>
      <c r="M188" s="108" t="str">
        <f>IF(OR(A188="",L188=""),"",IFERROR(INDEX('Görev ve İş Yükü'!$C$6:$C$305,MATCH(MATCH(A188,'Pozisyon Envanteri'!$A$6:$A$105,0)*1000+L188,'Görev ve İş Yükü'!$AF$6:$AF$305,0)),""))</f>
        <v/>
      </c>
    </row>
    <row r="189" spans="1:13" ht="45.95" customHeight="1" x14ac:dyDescent="0.25">
      <c r="A189" s="44"/>
      <c r="B189" s="44"/>
      <c r="C189" s="44"/>
      <c r="D189" s="44"/>
      <c r="E189" s="74" t="str">
        <f>IF(OR(A189="",B189&lt;&gt;"RACI Süreci",L189=""),"",IFERROR(INDEX('Görev ve İş Yükü'!$P$6:$P$305,MATCH(MATCH(A189,'Pozisyon Envanteri'!$A$6:$A$105,0)*1000+L189,'Görev ve İş Yükü'!$AF$6:$AF$305,0)),""))</f>
        <v/>
      </c>
      <c r="F189" s="44"/>
      <c r="G189" s="44"/>
      <c r="H189" s="44"/>
      <c r="I189" s="44"/>
      <c r="J189" s="44"/>
      <c r="K189" s="44"/>
      <c r="L189" s="69"/>
      <c r="M189" s="108" t="str">
        <f>IF(OR(A189="",L189=""),"",IFERROR(INDEX('Görev ve İş Yükü'!$C$6:$C$305,MATCH(MATCH(A189,'Pozisyon Envanteri'!$A$6:$A$105,0)*1000+L189,'Görev ve İş Yükü'!$AF$6:$AF$305,0)),""))</f>
        <v/>
      </c>
    </row>
    <row r="190" spans="1:13" ht="45.95" customHeight="1" x14ac:dyDescent="0.25">
      <c r="A190" s="44"/>
      <c r="B190" s="44"/>
      <c r="C190" s="44"/>
      <c r="D190" s="44"/>
      <c r="E190" s="74" t="str">
        <f>IF(OR(A190="",B190&lt;&gt;"RACI Süreci",L190=""),"",IFERROR(INDEX('Görev ve İş Yükü'!$P$6:$P$305,MATCH(MATCH(A190,'Pozisyon Envanteri'!$A$6:$A$105,0)*1000+L190,'Görev ve İş Yükü'!$AF$6:$AF$305,0)),""))</f>
        <v/>
      </c>
      <c r="F190" s="44"/>
      <c r="G190" s="44"/>
      <c r="H190" s="44"/>
      <c r="I190" s="44"/>
      <c r="J190" s="44"/>
      <c r="K190" s="44"/>
      <c r="L190" s="69"/>
      <c r="M190" s="108" t="str">
        <f>IF(OR(A190="",L190=""),"",IFERROR(INDEX('Görev ve İş Yükü'!$C$6:$C$305,MATCH(MATCH(A190,'Pozisyon Envanteri'!$A$6:$A$105,0)*1000+L190,'Görev ve İş Yükü'!$AF$6:$AF$305,0)),""))</f>
        <v/>
      </c>
    </row>
    <row r="191" spans="1:13" ht="45.95" customHeight="1" x14ac:dyDescent="0.25">
      <c r="A191" s="44"/>
      <c r="B191" s="44"/>
      <c r="C191" s="44"/>
      <c r="D191" s="44"/>
      <c r="E191" s="74" t="str">
        <f>IF(OR(A191="",B191&lt;&gt;"RACI Süreci",L191=""),"",IFERROR(INDEX('Görev ve İş Yükü'!$P$6:$P$305,MATCH(MATCH(A191,'Pozisyon Envanteri'!$A$6:$A$105,0)*1000+L191,'Görev ve İş Yükü'!$AF$6:$AF$305,0)),""))</f>
        <v/>
      </c>
      <c r="F191" s="44"/>
      <c r="G191" s="44"/>
      <c r="H191" s="44"/>
      <c r="I191" s="44"/>
      <c r="J191" s="44"/>
      <c r="K191" s="44"/>
      <c r="L191" s="69"/>
      <c r="M191" s="108" t="str">
        <f>IF(OR(A191="",L191=""),"",IFERROR(INDEX('Görev ve İş Yükü'!$C$6:$C$305,MATCH(MATCH(A191,'Pozisyon Envanteri'!$A$6:$A$105,0)*1000+L191,'Görev ve İş Yükü'!$AF$6:$AF$305,0)),""))</f>
        <v/>
      </c>
    </row>
    <row r="192" spans="1:13" ht="45.95" customHeight="1" x14ac:dyDescent="0.25">
      <c r="A192" s="44"/>
      <c r="B192" s="44"/>
      <c r="C192" s="44"/>
      <c r="D192" s="44"/>
      <c r="E192" s="74" t="str">
        <f>IF(OR(A192="",B192&lt;&gt;"RACI Süreci",L192=""),"",IFERROR(INDEX('Görev ve İş Yükü'!$P$6:$P$305,MATCH(MATCH(A192,'Pozisyon Envanteri'!$A$6:$A$105,0)*1000+L192,'Görev ve İş Yükü'!$AF$6:$AF$305,0)),""))</f>
        <v/>
      </c>
      <c r="F192" s="44"/>
      <c r="G192" s="44"/>
      <c r="H192" s="44"/>
      <c r="I192" s="44"/>
      <c r="J192" s="44"/>
      <c r="K192" s="44"/>
      <c r="L192" s="69"/>
      <c r="M192" s="108" t="str">
        <f>IF(OR(A192="",L192=""),"",IFERROR(INDEX('Görev ve İş Yükü'!$C$6:$C$305,MATCH(MATCH(A192,'Pozisyon Envanteri'!$A$6:$A$105,0)*1000+L192,'Görev ve İş Yükü'!$AF$6:$AF$305,0)),""))</f>
        <v/>
      </c>
    </row>
    <row r="193" spans="1:13" ht="45.95" customHeight="1" x14ac:dyDescent="0.25">
      <c r="A193" s="44"/>
      <c r="B193" s="44"/>
      <c r="C193" s="44"/>
      <c r="D193" s="44"/>
      <c r="E193" s="74" t="str">
        <f>IF(OR(A193="",B193&lt;&gt;"RACI Süreci",L193=""),"",IFERROR(INDEX('Görev ve İş Yükü'!$P$6:$P$305,MATCH(MATCH(A193,'Pozisyon Envanteri'!$A$6:$A$105,0)*1000+L193,'Görev ve İş Yükü'!$AF$6:$AF$305,0)),""))</f>
        <v/>
      </c>
      <c r="F193" s="44"/>
      <c r="G193" s="44"/>
      <c r="H193" s="44"/>
      <c r="I193" s="44"/>
      <c r="J193" s="44"/>
      <c r="K193" s="44"/>
      <c r="L193" s="69"/>
      <c r="M193" s="108" t="str">
        <f>IF(OR(A193="",L193=""),"",IFERROR(INDEX('Görev ve İş Yükü'!$C$6:$C$305,MATCH(MATCH(A193,'Pozisyon Envanteri'!$A$6:$A$105,0)*1000+L193,'Görev ve İş Yükü'!$AF$6:$AF$305,0)),""))</f>
        <v/>
      </c>
    </row>
    <row r="194" spans="1:13" ht="45.95" customHeight="1" x14ac:dyDescent="0.25">
      <c r="A194" s="44"/>
      <c r="B194" s="44"/>
      <c r="C194" s="44"/>
      <c r="D194" s="44"/>
      <c r="E194" s="74" t="str">
        <f>IF(OR(A194="",B194&lt;&gt;"RACI Süreci",L194=""),"",IFERROR(INDEX('Görev ve İş Yükü'!$P$6:$P$305,MATCH(MATCH(A194,'Pozisyon Envanteri'!$A$6:$A$105,0)*1000+L194,'Görev ve İş Yükü'!$AF$6:$AF$305,0)),""))</f>
        <v/>
      </c>
      <c r="F194" s="44"/>
      <c r="G194" s="44"/>
      <c r="H194" s="44"/>
      <c r="I194" s="44"/>
      <c r="J194" s="44"/>
      <c r="K194" s="44"/>
      <c r="L194" s="69"/>
      <c r="M194" s="108" t="str">
        <f>IF(OR(A194="",L194=""),"",IFERROR(INDEX('Görev ve İş Yükü'!$C$6:$C$305,MATCH(MATCH(A194,'Pozisyon Envanteri'!$A$6:$A$105,0)*1000+L194,'Görev ve İş Yükü'!$AF$6:$AF$305,0)),""))</f>
        <v/>
      </c>
    </row>
    <row r="195" spans="1:13" ht="45.95" customHeight="1" x14ac:dyDescent="0.25">
      <c r="A195" s="44"/>
      <c r="B195" s="44"/>
      <c r="C195" s="44"/>
      <c r="D195" s="44"/>
      <c r="E195" s="74" t="str">
        <f>IF(OR(A195="",B195&lt;&gt;"RACI Süreci",L195=""),"",IFERROR(INDEX('Görev ve İş Yükü'!$P$6:$P$305,MATCH(MATCH(A195,'Pozisyon Envanteri'!$A$6:$A$105,0)*1000+L195,'Görev ve İş Yükü'!$AF$6:$AF$305,0)),""))</f>
        <v/>
      </c>
      <c r="F195" s="44"/>
      <c r="G195" s="44"/>
      <c r="H195" s="44"/>
      <c r="I195" s="44"/>
      <c r="J195" s="44"/>
      <c r="K195" s="44"/>
      <c r="L195" s="69"/>
      <c r="M195" s="108" t="str">
        <f>IF(OR(A195="",L195=""),"",IFERROR(INDEX('Görev ve İş Yükü'!$C$6:$C$305,MATCH(MATCH(A195,'Pozisyon Envanteri'!$A$6:$A$105,0)*1000+L195,'Görev ve İş Yükü'!$AF$6:$AF$305,0)),""))</f>
        <v/>
      </c>
    </row>
    <row r="196" spans="1:13" ht="45.95" customHeight="1" x14ac:dyDescent="0.25">
      <c r="A196" s="44"/>
      <c r="B196" s="44"/>
      <c r="C196" s="44"/>
      <c r="D196" s="44"/>
      <c r="E196" s="74" t="str">
        <f>IF(OR(A196="",B196&lt;&gt;"RACI Süreci",L196=""),"",IFERROR(INDEX('Görev ve İş Yükü'!$P$6:$P$305,MATCH(MATCH(A196,'Pozisyon Envanteri'!$A$6:$A$105,0)*1000+L196,'Görev ve İş Yükü'!$AF$6:$AF$305,0)),""))</f>
        <v/>
      </c>
      <c r="F196" s="44"/>
      <c r="G196" s="44"/>
      <c r="H196" s="44"/>
      <c r="I196" s="44"/>
      <c r="J196" s="44"/>
      <c r="K196" s="44"/>
      <c r="L196" s="69"/>
      <c r="M196" s="108" t="str">
        <f>IF(OR(A196="",L196=""),"",IFERROR(INDEX('Görev ve İş Yükü'!$C$6:$C$305,MATCH(MATCH(A196,'Pozisyon Envanteri'!$A$6:$A$105,0)*1000+L196,'Görev ve İş Yükü'!$AF$6:$AF$305,0)),""))</f>
        <v/>
      </c>
    </row>
    <row r="197" spans="1:13" ht="45.95" customHeight="1" x14ac:dyDescent="0.25">
      <c r="A197" s="44"/>
      <c r="B197" s="44"/>
      <c r="C197" s="44"/>
      <c r="D197" s="44"/>
      <c r="E197" s="74" t="str">
        <f>IF(OR(A197="",B197&lt;&gt;"RACI Süreci",L197=""),"",IFERROR(INDEX('Görev ve İş Yükü'!$P$6:$P$305,MATCH(MATCH(A197,'Pozisyon Envanteri'!$A$6:$A$105,0)*1000+L197,'Görev ve İş Yükü'!$AF$6:$AF$305,0)),""))</f>
        <v/>
      </c>
      <c r="F197" s="44"/>
      <c r="G197" s="44"/>
      <c r="H197" s="44"/>
      <c r="I197" s="44"/>
      <c r="J197" s="44"/>
      <c r="K197" s="44"/>
      <c r="L197" s="69"/>
      <c r="M197" s="108" t="str">
        <f>IF(OR(A197="",L197=""),"",IFERROR(INDEX('Görev ve İş Yükü'!$C$6:$C$305,MATCH(MATCH(A197,'Pozisyon Envanteri'!$A$6:$A$105,0)*1000+L197,'Görev ve İş Yükü'!$AF$6:$AF$305,0)),""))</f>
        <v/>
      </c>
    </row>
    <row r="198" spans="1:13" ht="45.95" customHeight="1" x14ac:dyDescent="0.25">
      <c r="A198" s="44"/>
      <c r="B198" s="44"/>
      <c r="C198" s="44"/>
      <c r="D198" s="44"/>
      <c r="E198" s="74" t="str">
        <f>IF(OR(A198="",B198&lt;&gt;"RACI Süreci",L198=""),"",IFERROR(INDEX('Görev ve İş Yükü'!$P$6:$P$305,MATCH(MATCH(A198,'Pozisyon Envanteri'!$A$6:$A$105,0)*1000+L198,'Görev ve İş Yükü'!$AF$6:$AF$305,0)),""))</f>
        <v/>
      </c>
      <c r="F198" s="44"/>
      <c r="G198" s="44"/>
      <c r="H198" s="44"/>
      <c r="I198" s="44"/>
      <c r="J198" s="44"/>
      <c r="K198" s="44"/>
      <c r="L198" s="69"/>
      <c r="M198" s="108" t="str">
        <f>IF(OR(A198="",L198=""),"",IFERROR(INDEX('Görev ve İş Yükü'!$C$6:$C$305,MATCH(MATCH(A198,'Pozisyon Envanteri'!$A$6:$A$105,0)*1000+L198,'Görev ve İş Yükü'!$AF$6:$AF$305,0)),""))</f>
        <v/>
      </c>
    </row>
    <row r="199" spans="1:13" ht="45.95" customHeight="1" x14ac:dyDescent="0.25">
      <c r="A199" s="44"/>
      <c r="B199" s="44"/>
      <c r="C199" s="44"/>
      <c r="D199" s="44"/>
      <c r="E199" s="74" t="str">
        <f>IF(OR(A199="",B199&lt;&gt;"RACI Süreci",L199=""),"",IFERROR(INDEX('Görev ve İş Yükü'!$P$6:$P$305,MATCH(MATCH(A199,'Pozisyon Envanteri'!$A$6:$A$105,0)*1000+L199,'Görev ve İş Yükü'!$AF$6:$AF$305,0)),""))</f>
        <v/>
      </c>
      <c r="F199" s="44"/>
      <c r="G199" s="44"/>
      <c r="H199" s="44"/>
      <c r="I199" s="44"/>
      <c r="J199" s="44"/>
      <c r="K199" s="44"/>
      <c r="L199" s="69"/>
      <c r="M199" s="108" t="str">
        <f>IF(OR(A199="",L199=""),"",IFERROR(INDEX('Görev ve İş Yükü'!$C$6:$C$305,MATCH(MATCH(A199,'Pozisyon Envanteri'!$A$6:$A$105,0)*1000+L199,'Görev ve İş Yükü'!$AF$6:$AF$305,0)),""))</f>
        <v/>
      </c>
    </row>
    <row r="200" spans="1:13" ht="45.95" customHeight="1" x14ac:dyDescent="0.25">
      <c r="A200" s="44"/>
      <c r="B200" s="44"/>
      <c r="C200" s="44"/>
      <c r="D200" s="44"/>
      <c r="E200" s="74" t="str">
        <f>IF(OR(A200="",B200&lt;&gt;"RACI Süreci",L200=""),"",IFERROR(INDEX('Görev ve İş Yükü'!$P$6:$P$305,MATCH(MATCH(A200,'Pozisyon Envanteri'!$A$6:$A$105,0)*1000+L200,'Görev ve İş Yükü'!$AF$6:$AF$305,0)),""))</f>
        <v/>
      </c>
      <c r="F200" s="44"/>
      <c r="G200" s="44"/>
      <c r="H200" s="44"/>
      <c r="I200" s="44"/>
      <c r="J200" s="44"/>
      <c r="K200" s="44"/>
      <c r="L200" s="69"/>
      <c r="M200" s="108" t="str">
        <f>IF(OR(A200="",L200=""),"",IFERROR(INDEX('Görev ve İş Yükü'!$C$6:$C$305,MATCH(MATCH(A200,'Pozisyon Envanteri'!$A$6:$A$105,0)*1000+L200,'Görev ve İş Yükü'!$AF$6:$AF$305,0)),""))</f>
        <v/>
      </c>
    </row>
    <row r="201" spans="1:13" ht="45.95" customHeight="1" x14ac:dyDescent="0.25">
      <c r="A201" s="44"/>
      <c r="B201" s="44"/>
      <c r="C201" s="44"/>
      <c r="D201" s="44"/>
      <c r="E201" s="74" t="str">
        <f>IF(OR(A201="",B201&lt;&gt;"RACI Süreci",L201=""),"",IFERROR(INDEX('Görev ve İş Yükü'!$P$6:$P$305,MATCH(MATCH(A201,'Pozisyon Envanteri'!$A$6:$A$105,0)*1000+L201,'Görev ve İş Yükü'!$AF$6:$AF$305,0)),""))</f>
        <v/>
      </c>
      <c r="F201" s="44"/>
      <c r="G201" s="44"/>
      <c r="H201" s="44"/>
      <c r="I201" s="44"/>
      <c r="J201" s="44"/>
      <c r="K201" s="44"/>
      <c r="L201" s="69"/>
      <c r="M201" s="108" t="str">
        <f>IF(OR(A201="",L201=""),"",IFERROR(INDEX('Görev ve İş Yükü'!$C$6:$C$305,MATCH(MATCH(A201,'Pozisyon Envanteri'!$A$6:$A$105,0)*1000+L201,'Görev ve İş Yükü'!$AF$6:$AF$305,0)),""))</f>
        <v/>
      </c>
    </row>
    <row r="202" spans="1:13" ht="45.95" customHeight="1" x14ac:dyDescent="0.25">
      <c r="A202" s="44"/>
      <c r="B202" s="44"/>
      <c r="C202" s="44"/>
      <c r="D202" s="44"/>
      <c r="E202" s="74" t="str">
        <f>IF(OR(A202="",B202&lt;&gt;"RACI Süreci",L202=""),"",IFERROR(INDEX('Görev ve İş Yükü'!$P$6:$P$305,MATCH(MATCH(A202,'Pozisyon Envanteri'!$A$6:$A$105,0)*1000+L202,'Görev ve İş Yükü'!$AF$6:$AF$305,0)),""))</f>
        <v/>
      </c>
      <c r="F202" s="44"/>
      <c r="G202" s="44"/>
      <c r="H202" s="44"/>
      <c r="I202" s="44"/>
      <c r="J202" s="44"/>
      <c r="K202" s="44"/>
      <c r="L202" s="69"/>
      <c r="M202" s="108" t="str">
        <f>IF(OR(A202="",L202=""),"",IFERROR(INDEX('Görev ve İş Yükü'!$C$6:$C$305,MATCH(MATCH(A202,'Pozisyon Envanteri'!$A$6:$A$105,0)*1000+L202,'Görev ve İş Yükü'!$AF$6:$AF$305,0)),""))</f>
        <v/>
      </c>
    </row>
    <row r="203" spans="1:13" ht="45.95" customHeight="1" x14ac:dyDescent="0.25">
      <c r="A203" s="44"/>
      <c r="B203" s="44"/>
      <c r="C203" s="44"/>
      <c r="D203" s="44"/>
      <c r="E203" s="74" t="str">
        <f>IF(OR(A203="",B203&lt;&gt;"RACI Süreci",L203=""),"",IFERROR(INDEX('Görev ve İş Yükü'!$P$6:$P$305,MATCH(MATCH(A203,'Pozisyon Envanteri'!$A$6:$A$105,0)*1000+L203,'Görev ve İş Yükü'!$AF$6:$AF$305,0)),""))</f>
        <v/>
      </c>
      <c r="F203" s="44"/>
      <c r="G203" s="44"/>
      <c r="H203" s="44"/>
      <c r="I203" s="44"/>
      <c r="J203" s="44"/>
      <c r="K203" s="44"/>
      <c r="L203" s="69"/>
      <c r="M203" s="108" t="str">
        <f>IF(OR(A203="",L203=""),"",IFERROR(INDEX('Görev ve İş Yükü'!$C$6:$C$305,MATCH(MATCH(A203,'Pozisyon Envanteri'!$A$6:$A$105,0)*1000+L203,'Görev ve İş Yükü'!$AF$6:$AF$305,0)),""))</f>
        <v/>
      </c>
    </row>
    <row r="204" spans="1:13" ht="45.95" customHeight="1" x14ac:dyDescent="0.25">
      <c r="A204" s="44"/>
      <c r="B204" s="44"/>
      <c r="C204" s="44"/>
      <c r="D204" s="44"/>
      <c r="E204" s="74" t="str">
        <f>IF(OR(A204="",B204&lt;&gt;"RACI Süreci",L204=""),"",IFERROR(INDEX('Görev ve İş Yükü'!$P$6:$P$305,MATCH(MATCH(A204,'Pozisyon Envanteri'!$A$6:$A$105,0)*1000+L204,'Görev ve İş Yükü'!$AF$6:$AF$305,0)),""))</f>
        <v/>
      </c>
      <c r="F204" s="44"/>
      <c r="G204" s="44"/>
      <c r="H204" s="44"/>
      <c r="I204" s="44"/>
      <c r="J204" s="44"/>
      <c r="K204" s="44"/>
      <c r="L204" s="69"/>
      <c r="M204" s="108" t="str">
        <f>IF(OR(A204="",L204=""),"",IFERROR(INDEX('Görev ve İş Yükü'!$C$6:$C$305,MATCH(MATCH(A204,'Pozisyon Envanteri'!$A$6:$A$105,0)*1000+L204,'Görev ve İş Yükü'!$AF$6:$AF$305,0)),""))</f>
        <v/>
      </c>
    </row>
    <row r="205" spans="1:13" ht="45.95" customHeight="1" x14ac:dyDescent="0.25">
      <c r="A205" s="45"/>
      <c r="B205" s="45"/>
      <c r="C205" s="45"/>
      <c r="D205" s="45"/>
      <c r="E205" s="75" t="str">
        <f>IF(OR(A205="",B205&lt;&gt;"RACI Süreci",L205=""),"",IFERROR(INDEX('Görev ve İş Yükü'!$P$6:$P$305,MATCH(MATCH(A205,'Pozisyon Envanteri'!$A$6:$A$105,0)*1000+L205,'Görev ve İş Yükü'!$AF$6:$AF$305,0)),""))</f>
        <v/>
      </c>
      <c r="F205" s="45"/>
      <c r="G205" s="45"/>
      <c r="H205" s="45"/>
      <c r="I205" s="45"/>
      <c r="J205" s="45"/>
      <c r="K205" s="45"/>
      <c r="L205" s="69"/>
      <c r="M205" s="108" t="str">
        <f>IF(OR(A205="",L205=""),"",IFERROR(INDEX('Görev ve İş Yükü'!$C$6:$C$305,MATCH(MATCH(A205,'Pozisyon Envanteri'!$A$6:$A$105,0)*1000+L205,'Görev ve İş Yükü'!$AF$6:$AF$305,0)),""))</f>
        <v/>
      </c>
    </row>
  </sheetData>
  <mergeCells count="3">
    <mergeCell ref="A2:K2"/>
    <mergeCell ref="A1:K1"/>
    <mergeCell ref="A3:K3"/>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17</vt:i4>
      </vt:variant>
    </vt:vector>
  </HeadingPairs>
  <TitlesOfParts>
    <vt:vector size="17" baseType="lpstr">
      <vt:lpstr>Kapak</vt:lpstr>
      <vt:lpstr>Kullanım Rehberi</vt:lpstr>
      <vt:lpstr>Pozisyon Envanteri</vt:lpstr>
      <vt:lpstr>İş Analizi Soru Bankası</vt:lpstr>
      <vt:lpstr>Görev ve İş Yükü</vt:lpstr>
      <vt:lpstr>Yetkinlikler</vt:lpstr>
      <vt:lpstr>İş Gereklilikleri</vt:lpstr>
      <vt:lpstr>KPI ve Çıktılar</vt:lpstr>
      <vt:lpstr>Yetki ve İlişkiler</vt:lpstr>
      <vt:lpstr>Risk ve Koşullar</vt:lpstr>
      <vt:lpstr>Görüşme Kayıtları</vt:lpstr>
      <vt:lpstr>Pozisyon Özeti</vt:lpstr>
      <vt:lpstr>Ayarlar ve Listeler</vt:lpstr>
      <vt:lpstr>İş Değerleme &amp; Kademe</vt:lpstr>
      <vt:lpstr>Yetenek &amp; Kariyer</vt:lpstr>
      <vt:lpstr>BI_Flat_IsYuku</vt:lpstr>
      <vt:lpstr>AI Job Description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Burcu Aydındemir</dc:creator>
  <cp:lastModifiedBy>pc</cp:lastModifiedBy>
  <dcterms:created xsi:type="dcterms:W3CDTF">2026-08-13T10:35:25Z</dcterms:created>
  <dcterms:modified xsi:type="dcterms:W3CDTF">2026-08-14T15:40:12Z</dcterms:modified>
</cp:coreProperties>
</file>